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Public\Contabilitate\TRANSPARENTA INSTITUTIONALA 2023\Contracte 2022-2023\"/>
    </mc:Choice>
  </mc:AlternateContent>
  <xr:revisionPtr revIDLastSave="0" documentId="13_ncr:1_{E2CA985E-8360-4947-840C-070DA193B753}" xr6:coauthVersionLast="47" xr6:coauthVersionMax="47" xr10:uidLastSave="{00000000-0000-0000-0000-000000000000}"/>
  <bookViews>
    <workbookView xWindow="-108" yWindow="-108" windowWidth="23256" windowHeight="12576" xr2:uid="{19B66D1F-867F-4538-B796-D2352B9A45B1}"/>
  </bookViews>
  <sheets>
    <sheet name="2022" sheetId="1" r:id="rId1"/>
  </sheets>
  <definedNames>
    <definedName name="_xlnm._FilterDatabase" localSheetId="0" hidden="1">'2022'!$A$1:$L$2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4" i="1"/>
  <c r="K5" i="1"/>
  <c r="K8" i="1" l="1"/>
  <c r="K7" i="1"/>
  <c r="K11" i="1"/>
  <c r="K3" i="1"/>
  <c r="K40" i="1"/>
  <c r="K48" i="1"/>
  <c r="K10" i="1"/>
  <c r="K53" i="1"/>
  <c r="K38" i="1"/>
  <c r="K19" i="1" l="1"/>
  <c r="K18" i="1"/>
  <c r="K23" i="1"/>
  <c r="K26" i="1"/>
  <c r="K28" i="1"/>
  <c r="K30" i="1"/>
  <c r="K47" i="1"/>
  <c r="K46" i="1"/>
  <c r="K43" i="1"/>
  <c r="K42" i="1"/>
  <c r="K44" i="1"/>
  <c r="K29" i="1"/>
  <c r="K49" i="1"/>
  <c r="K52" i="1"/>
  <c r="K17" i="1"/>
  <c r="K13" i="1"/>
  <c r="K24" i="1"/>
  <c r="K25" i="1"/>
  <c r="K45" i="1"/>
  <c r="K27" i="1"/>
  <c r="K36" i="1"/>
  <c r="K35" i="1"/>
  <c r="K16" i="1"/>
  <c r="K20" i="1"/>
  <c r="K41" i="1"/>
  <c r="K39" i="1"/>
  <c r="K21" i="1"/>
  <c r="K6" i="1"/>
  <c r="K14" i="1"/>
  <c r="K34" i="1"/>
  <c r="K50" i="1"/>
  <c r="K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Istrate</author>
  </authors>
  <commentList>
    <comment ref="K27" authorId="0" shapeId="0" xr:uid="{089F82F1-D275-44C0-9A40-B4F90F645E4C}">
      <text>
        <r>
          <rPr>
            <b/>
            <sz val="9"/>
            <color indexed="81"/>
            <rFont val="Tahoma"/>
            <family val="2"/>
          </rPr>
          <t>Paula Istrate: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<sst xmlns="http://schemas.openxmlformats.org/spreadsheetml/2006/main" count="361" uniqueCount="185">
  <si>
    <t>Nr. crt.</t>
  </si>
  <si>
    <t>Denumire prestator</t>
  </si>
  <si>
    <t>Contract</t>
  </si>
  <si>
    <t>Act aditional</t>
  </si>
  <si>
    <t>Obs.</t>
  </si>
  <si>
    <t>Nr.</t>
  </si>
  <si>
    <t>Data</t>
  </si>
  <si>
    <t>Durata</t>
  </si>
  <si>
    <t>Obiectul contractului</t>
  </si>
  <si>
    <t>Valabil</t>
  </si>
  <si>
    <t>SYNERGY LABORATORIES</t>
  </si>
  <si>
    <t>lista preturi este anexa la contract , contract subsecvent</t>
  </si>
  <si>
    <t>UPFR</t>
  </si>
  <si>
    <t>28 ron/ luna, trimestrial, contractul incepe cu luna martie 2021</t>
  </si>
  <si>
    <t>MANIZ STUDIO SRL</t>
  </si>
  <si>
    <t>EURO PEST MANAGEMENT SRL</t>
  </si>
  <si>
    <t>Servicii DDD</t>
  </si>
  <si>
    <t>Serv dezinsectie 2988 mp x3 trim x 0.14  ron; deratizare 2260 mp x 3 trim x 0.14 ron ; dezinfectie 7470mc x 8 luni x 0.07 ron</t>
  </si>
  <si>
    <t>INFOSTAR GRUP SRL</t>
  </si>
  <si>
    <t>INDACO SYSTEMS SRL</t>
  </si>
  <si>
    <t>TOTAL SOFT SA</t>
  </si>
  <si>
    <t>996 ron+tva/luna</t>
  </si>
  <si>
    <t>LIAMED SRL</t>
  </si>
  <si>
    <t>VASFEB CO SRL</t>
  </si>
  <si>
    <t>servicii consultanta prorectie riscuri ; 8 ron/angajat, fara tva  , 90 angajati lunar</t>
  </si>
  <si>
    <t>NIKYDENT SRL</t>
  </si>
  <si>
    <t>Contractul se reziliaza de drept la valoarea facturilor &lt;=90.800</t>
  </si>
  <si>
    <t>SCHINDLER ROMANIA SRL</t>
  </si>
  <si>
    <t>350 ron/ luna fara tva</t>
  </si>
  <si>
    <t>BTL Romania Aparatura Medicala SRL</t>
  </si>
  <si>
    <t>LIFTECH SERVICE SRL</t>
  </si>
  <si>
    <t>150 RON/ LUNA FARA TVA</t>
  </si>
  <si>
    <t>ROMANIAN SOFTWARE</t>
  </si>
  <si>
    <t xml:space="preserve">GIV ALERT SECURITY </t>
  </si>
  <si>
    <t>DIGIDENT EXCLUSIVE CENTER</t>
  </si>
  <si>
    <t>TEHNICAL DENT SRL</t>
  </si>
  <si>
    <t>BEST TDM NETWORK SRL</t>
  </si>
  <si>
    <t>URBAN SA</t>
  </si>
  <si>
    <t>colectare deseuri solide (20 03); deseuri din constructii (17 ..); deseuri reciclabile (15 01, 20 01); serv vidanjare, dezapezire, salubrizare, intretinere cai acces; 8mcx76.50 ron fara tva</t>
  </si>
  <si>
    <t>PYROSTOP  SRL</t>
  </si>
  <si>
    <t>168.06 ron+tva/ luna</t>
  </si>
  <si>
    <t>DOZIMED SRL</t>
  </si>
  <si>
    <t>Servicii de monitorizare dozimetrica</t>
  </si>
  <si>
    <t xml:space="preserve">MICRO BIO SAFE </t>
  </si>
  <si>
    <t>Servicii epidemiologice</t>
  </si>
  <si>
    <t>DYOMEDICA CND SRL</t>
  </si>
  <si>
    <t xml:space="preserve"> Servicii de reparare si intretinere aparatura medicala bicicleta Test effort;EKG 2 buc;Cada galvanica</t>
  </si>
  <si>
    <t>PERLA ECO CLIN</t>
  </si>
  <si>
    <t>NEI DIVIZIA DE SECURITATE SRL</t>
  </si>
  <si>
    <t>Servicii de monitorizare si interventie</t>
  </si>
  <si>
    <t>IMUNOMEDICA PROVITA</t>
  </si>
  <si>
    <t>08.12.2021</t>
  </si>
  <si>
    <t>18503.93 ron + tva/ luna</t>
  </si>
  <si>
    <t>27.01.2022</t>
  </si>
  <si>
    <t>31.12.2022</t>
  </si>
  <si>
    <t>Servicii reparare si intretinere echip radiologic,verif eficacitate ecrane</t>
  </si>
  <si>
    <t>1000 ron fara tva / revizie/ semestrial ; 700 ron fara tva/buletin, anual; 700 ron fara tva, semestrial-verif eficacitate ecrane</t>
  </si>
  <si>
    <t>01.01.2022</t>
  </si>
  <si>
    <t>09.02.2022</t>
  </si>
  <si>
    <t>01.03.2022</t>
  </si>
  <si>
    <t>6.32 lei/kg+TVA = colectare, transp, elim deseuri sp; 6.55 lei/bucata+TVA = cutii spec carton; 11.4 lei/bucata+TVA = recipienti galbeni 2l; 2.99ei/bucata+TVA = saci galbeni 120l</t>
  </si>
  <si>
    <t>25.02.2022</t>
  </si>
  <si>
    <t>Data incepere</t>
  </si>
  <si>
    <t>Ab lunar 218.8 ron/ luna+tva</t>
  </si>
  <si>
    <t>500 ron fara tva/luna</t>
  </si>
  <si>
    <t>RSTVI CONCEPT SRL</t>
  </si>
  <si>
    <t xml:space="preserve"> 09.02.2022</t>
  </si>
  <si>
    <t xml:space="preserve">250 ron/ luna  fara tva servicii rtsvi autoclave -3 buc </t>
  </si>
  <si>
    <t>Ab lunar 600 ron/ luna +tva</t>
  </si>
  <si>
    <t>01.04.2022</t>
  </si>
  <si>
    <t>1250 ron+tva/ trimestru</t>
  </si>
  <si>
    <t>Servicii promovare si intretinere website/Servicii promovare campanii Facebook ADS</t>
  </si>
  <si>
    <t>04.03.2022</t>
  </si>
  <si>
    <t>Servicii promovare si intretinere website 10 luni x 1700 ron;Servicii administrare  campanii pub +fb ADS 10 luni x 2150 ron</t>
  </si>
  <si>
    <t>03.03.2022</t>
  </si>
  <si>
    <t>revizie anuala unit stomatologie, 605.05 ron/ unit / 1 interv</t>
  </si>
  <si>
    <t>07.03.2022</t>
  </si>
  <si>
    <t>revizie unit ORL, unit Oftalmologie</t>
  </si>
  <si>
    <t>intretinere tehnica si verificare aparatura medicala pentru ap med recup -19 buc, ecografe 2 buc,  1 revizie / an;  autoclav 4 buc x 4 revizii/ an</t>
  </si>
  <si>
    <t>08.03.2022</t>
  </si>
  <si>
    <t>Bicicleta Kettler-; test effort; EKG seria 073-P-B-00363 ;cada galvanica;ekg seria 073pob006770</t>
  </si>
  <si>
    <t>09.03.2022</t>
  </si>
  <si>
    <t>servicii mentenanta 300 ron/luna fara tva</t>
  </si>
  <si>
    <t xml:space="preserve">100 lei/luna;                                servicii: - monitorizare si interventie a sistemelor de alarma       - 2 alarme false/luna, iar cele reale sunt nelimitate </t>
  </si>
  <si>
    <t>14.12.2021</t>
  </si>
  <si>
    <t>30.04.2022</t>
  </si>
  <si>
    <t>784 ron/ an fara tva</t>
  </si>
  <si>
    <t>10.03.2022</t>
  </si>
  <si>
    <t xml:space="preserve">1773 ron+tva/luna; </t>
  </si>
  <si>
    <t>15.03.2022</t>
  </si>
  <si>
    <t>11.03.2022</t>
  </si>
  <si>
    <t>100 RON FARA TVA/ PROBA</t>
  </si>
  <si>
    <t>CENTRUL MEDICAL PANDURI</t>
  </si>
  <si>
    <t>09.05.2022</t>
  </si>
  <si>
    <t>10.05.2022</t>
  </si>
  <si>
    <t>Servicii laborator</t>
  </si>
  <si>
    <t>IVOASOFT DCS PLATFORM SRL</t>
  </si>
  <si>
    <t>31.03.2022</t>
  </si>
  <si>
    <t>66 PCx45 ron fara tva; 32perifericx45;1 hardwarex1250;1 reteax1250; 1 serv asist x400  , fara tva/luna PENTRU 9 LUNI</t>
  </si>
  <si>
    <t>15 ronx60 adrese mail+tva / luna; 16 ronx60 adrese mail +tva posta electronica</t>
  </si>
  <si>
    <t>21.04.2022</t>
  </si>
  <si>
    <t>RCS&amp;RDS</t>
  </si>
  <si>
    <t>25.05.2022</t>
  </si>
  <si>
    <t>VODAFONE ROMANIA</t>
  </si>
  <si>
    <t>26.05.2022</t>
  </si>
  <si>
    <t>Servicii SMS short message service</t>
  </si>
  <si>
    <t>Servicii SMS short message service, 7000 mesaje/luna-2540ron/ fara tva</t>
  </si>
  <si>
    <t>CERTINSPECT REGISTER</t>
  </si>
  <si>
    <t>28.06.2022</t>
  </si>
  <si>
    <t>Servicii de audit in vederea mentinerii sistemului de managemant al calitatii ISO 9001</t>
  </si>
  <si>
    <t>ULTRASOUND SERVICES</t>
  </si>
  <si>
    <t>mentenanta ap. Medicala-ecograf Acuson 2 buc/ semestrial</t>
  </si>
  <si>
    <t>UP ROMANIA</t>
  </si>
  <si>
    <t>27.04.2022</t>
  </si>
  <si>
    <t>ROSIAL CONCEPT SRL</t>
  </si>
  <si>
    <t>07.07.2022</t>
  </si>
  <si>
    <t>30% avans la incheierea contractului</t>
  </si>
  <si>
    <t>ADVANCED THINKING CONSULTING SRL</t>
  </si>
  <si>
    <t>06.07.2022</t>
  </si>
  <si>
    <t>PROSYS GRUP SRL</t>
  </si>
  <si>
    <t>31.08.2022</t>
  </si>
  <si>
    <t>Servicii de expertiza tehnica pt instalatiile electrice</t>
  </si>
  <si>
    <t>4510 ron + tva / luna</t>
  </si>
  <si>
    <t>DNS BIROTICA SRL</t>
  </si>
  <si>
    <t>14.09.2022</t>
  </si>
  <si>
    <t>Furnizare produse birotica si papetarie</t>
  </si>
  <si>
    <t>RON 13971.92</t>
  </si>
  <si>
    <t>11741.11 lei+tva (14.09.2022-31.12.2022)</t>
  </si>
  <si>
    <t>DIAMEDIX IMPEX</t>
  </si>
  <si>
    <t>27.09.2022</t>
  </si>
  <si>
    <t>BRAVA MEDICAL SRL</t>
  </si>
  <si>
    <t>BPM TEHNOLOGICA</t>
  </si>
  <si>
    <t>ALY SMART ELECTRIC SRL</t>
  </si>
  <si>
    <t>03.10.2022</t>
  </si>
  <si>
    <t>realizare fundatie beton</t>
  </si>
  <si>
    <t>INTEGRA GUARD SRL</t>
  </si>
  <si>
    <t>02.11.2022</t>
  </si>
  <si>
    <t>Servicii de paza</t>
  </si>
  <si>
    <t>29.12.2022</t>
  </si>
  <si>
    <t>31.03.2023</t>
  </si>
  <si>
    <t>28.12.2022</t>
  </si>
  <si>
    <t>CONTRACT SUBSECVENT</t>
  </si>
  <si>
    <t>Modificare suma contract 100.000</t>
  </si>
  <si>
    <t>31.01.2023</t>
  </si>
  <si>
    <t>RON 129639</t>
  </si>
  <si>
    <t>AA nr 1/29.12.2023 are val de 23000 lei/luna</t>
  </si>
  <si>
    <t>AA nr 1/29.12.2022 are val 5250 lei pe 3 luni</t>
  </si>
  <si>
    <t>AA NR 1/29.12.2023 are val de 75 lei/luna</t>
  </si>
  <si>
    <t>Furnizare aparatura medicala (procedura simplificata)</t>
  </si>
  <si>
    <t>28.02.2023</t>
  </si>
  <si>
    <t>Servicii realizare fundatie beton</t>
  </si>
  <si>
    <t>Servicii radiografii dentare</t>
  </si>
  <si>
    <t>Furnizare aparatura medicala(procedura simplificata)</t>
  </si>
  <si>
    <t>Servicii mentenanta si intretinere echipamente electronice de securitate</t>
  </si>
  <si>
    <t>Servicii mentenanta si suport pentru echipamente tip PC si periferice</t>
  </si>
  <si>
    <t>Service program IT DotNext</t>
  </si>
  <si>
    <t>Furnizare serviciu legislativ Lege 5</t>
  </si>
  <si>
    <t>Revizie unit ORL, unit Oftalmologie</t>
  </si>
  <si>
    <t>Servicii tehnica  dentara</t>
  </si>
  <si>
    <t>15.06.2022</t>
  </si>
  <si>
    <t>Servicii de transport, eliminare deseuri spitalicesti</t>
  </si>
  <si>
    <t>Servicii de suport si configurare posta electronica</t>
  </si>
  <si>
    <t>Servicii de examinare histopatologica</t>
  </si>
  <si>
    <t>Servicii de intretinere tehnica si verificare aparatura medicala pentru ap med recup -19 buc, ecografe 2 buc, autoclav 4 buc</t>
  </si>
  <si>
    <t>Servicii de intretinere lift mic materiale</t>
  </si>
  <si>
    <t>Servicii de monitorizare  sistem alarma urgenta</t>
  </si>
  <si>
    <t>Servicii de reparare si intretinere a echipamentului de securitate</t>
  </si>
  <si>
    <t>Servicii de mentenanta a sistemelor software de salarizare</t>
  </si>
  <si>
    <t>Furnizare firma luminoasa cu litere volumetrice</t>
  </si>
  <si>
    <t xml:space="preserve">Servicii operator RSTVI </t>
  </si>
  <si>
    <t>Servicii de intretinere periodica ascensoare</t>
  </si>
  <si>
    <t>Serviciu revizie anuala ascensoare</t>
  </si>
  <si>
    <t>Servicii analize medicale de laborator</t>
  </si>
  <si>
    <t>Servicii de revizie anuala unit-uri stomatologie</t>
  </si>
  <si>
    <t>Servicii de mentenanta aplicatia Charisma Medical software</t>
  </si>
  <si>
    <t>Servicii suport tehnic aplicatia Charisma Medical software</t>
  </si>
  <si>
    <t>Servicii de salubritate</t>
  </si>
  <si>
    <t>Servicii licentiere comunicare publica fonograme</t>
  </si>
  <si>
    <t>Servicii pentru vouchere vacanta suport electronic</t>
  </si>
  <si>
    <t>Servicii de consultanta in protectia contra riscurilor</t>
  </si>
  <si>
    <t>Servicii de mentenanta aparatura medicala-ecografe</t>
  </si>
  <si>
    <t>Valoare totala contract</t>
  </si>
  <si>
    <t>Furnizare servicii televiziune analogica 2 posturi</t>
  </si>
  <si>
    <t>Servicii de curatenie -procedura simplificata</t>
  </si>
  <si>
    <t>Modificare lista preturi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</si>
</sst>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/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CDEB-C171-4672-9C86-A9F0705416D6}">
  <dimension ref="A1:L193"/>
  <sheetViews>
    <sheetView tabSelected="1" zoomScale="90" zoomScaleNormal="90" workbookViewId="0">
      <pane ySplit="2" topLeftCell="A30" activePane="bottomLeft" state="frozen"/>
      <selection activeCell="B1" sqref="B1"/>
      <selection pane="bottomLeft" activeCell="K31" sqref="K31"/>
    </sheetView>
  </sheetViews>
  <sheetFormatPr defaultRowHeight="14.4" x14ac:dyDescent="0.3"/>
  <cols>
    <col min="1" max="1" width="4.88671875" style="8" customWidth="1"/>
    <col min="2" max="2" width="25.109375" style="9" customWidth="1"/>
    <col min="3" max="3" width="9.88671875" style="9" customWidth="1"/>
    <col min="4" max="4" width="10.88671875" bestFit="1" customWidth="1"/>
    <col min="5" max="5" width="10.88671875" customWidth="1"/>
    <col min="6" max="6" width="12.6640625" customWidth="1"/>
    <col min="7" max="7" width="18.44140625" style="31" customWidth="1"/>
    <col min="8" max="8" width="7.5546875" style="35" bestFit="1" customWidth="1"/>
    <col min="9" max="9" width="12.5546875" style="35" customWidth="1"/>
    <col min="10" max="10" width="11.109375" style="35" bestFit="1" customWidth="1"/>
    <col min="11" max="11" width="15.33203125" style="9" customWidth="1"/>
    <col min="12" max="12" width="30.6640625" style="4" hidden="1" customWidth="1"/>
  </cols>
  <sheetData>
    <row r="1" spans="1:12" s="1" customFormat="1" ht="15.75" customHeight="1" thickBot="1" x14ac:dyDescent="0.35">
      <c r="A1" s="51" t="s">
        <v>0</v>
      </c>
      <c r="B1" s="53" t="s">
        <v>1</v>
      </c>
      <c r="C1" s="55" t="s">
        <v>2</v>
      </c>
      <c r="D1" s="56"/>
      <c r="E1" s="56"/>
      <c r="F1" s="56"/>
      <c r="G1" s="57"/>
      <c r="H1" s="58" t="s">
        <v>3</v>
      </c>
      <c r="I1" s="59"/>
      <c r="J1" s="60"/>
      <c r="K1" s="53" t="s">
        <v>181</v>
      </c>
      <c r="L1" s="49" t="s">
        <v>4</v>
      </c>
    </row>
    <row r="2" spans="1:12" s="1" customFormat="1" ht="28.8" x14ac:dyDescent="0.3">
      <c r="A2" s="52"/>
      <c r="B2" s="54"/>
      <c r="C2" s="15" t="s">
        <v>5</v>
      </c>
      <c r="D2" s="10" t="s">
        <v>6</v>
      </c>
      <c r="E2" s="10" t="s">
        <v>62</v>
      </c>
      <c r="F2" s="16" t="s">
        <v>7</v>
      </c>
      <c r="G2" s="26" t="s">
        <v>8</v>
      </c>
      <c r="H2" s="32" t="s">
        <v>5</v>
      </c>
      <c r="I2" s="33" t="s">
        <v>6</v>
      </c>
      <c r="J2" s="34" t="s">
        <v>9</v>
      </c>
      <c r="K2" s="54"/>
      <c r="L2" s="50"/>
    </row>
    <row r="3" spans="1:12" s="7" customFormat="1" ht="60" x14ac:dyDescent="0.3">
      <c r="A3" s="38">
        <v>1</v>
      </c>
      <c r="B3" s="2" t="s">
        <v>117</v>
      </c>
      <c r="C3" s="2">
        <v>1076</v>
      </c>
      <c r="D3" s="2" t="s">
        <v>118</v>
      </c>
      <c r="E3" s="2" t="s">
        <v>118</v>
      </c>
      <c r="F3" s="2" t="s">
        <v>54</v>
      </c>
      <c r="G3" s="27" t="s">
        <v>109</v>
      </c>
      <c r="H3" s="2"/>
      <c r="I3" s="2"/>
      <c r="J3" s="2"/>
      <c r="K3" s="39">
        <f>10000</f>
        <v>10000</v>
      </c>
      <c r="L3" s="13" t="s">
        <v>109</v>
      </c>
    </row>
    <row r="4" spans="1:12" s="7" customFormat="1" ht="34.950000000000003" customHeight="1" x14ac:dyDescent="0.3">
      <c r="A4" s="38">
        <v>2</v>
      </c>
      <c r="B4" s="2" t="s">
        <v>132</v>
      </c>
      <c r="C4" s="2">
        <v>1415</v>
      </c>
      <c r="D4" s="2" t="s">
        <v>133</v>
      </c>
      <c r="E4" s="2" t="s">
        <v>133</v>
      </c>
      <c r="F4" s="2" t="s">
        <v>54</v>
      </c>
      <c r="G4" s="27" t="s">
        <v>150</v>
      </c>
      <c r="H4" s="2"/>
      <c r="I4" s="2"/>
      <c r="J4" s="2"/>
      <c r="K4" s="39">
        <f>3671*119%</f>
        <v>4368.49</v>
      </c>
      <c r="L4" s="13" t="s">
        <v>134</v>
      </c>
    </row>
    <row r="5" spans="1:12" s="6" customFormat="1" ht="60" x14ac:dyDescent="0.3">
      <c r="A5" s="38">
        <v>3</v>
      </c>
      <c r="B5" s="2" t="s">
        <v>29</v>
      </c>
      <c r="C5" s="2">
        <v>442</v>
      </c>
      <c r="D5" s="3" t="s">
        <v>79</v>
      </c>
      <c r="E5" s="3" t="s">
        <v>69</v>
      </c>
      <c r="F5" s="2" t="s">
        <v>54</v>
      </c>
      <c r="G5" s="27" t="s">
        <v>46</v>
      </c>
      <c r="H5" s="2"/>
      <c r="I5" s="5"/>
      <c r="J5" s="5"/>
      <c r="K5" s="39">
        <f>2000*119%</f>
        <v>2380</v>
      </c>
      <c r="L5" s="36" t="s">
        <v>80</v>
      </c>
    </row>
    <row r="6" spans="1:12" s="7" customFormat="1" ht="86.4" x14ac:dyDescent="0.3">
      <c r="A6" s="38">
        <v>4</v>
      </c>
      <c r="B6" s="2" t="s">
        <v>36</v>
      </c>
      <c r="C6" s="2">
        <v>363</v>
      </c>
      <c r="D6" s="3" t="s">
        <v>59</v>
      </c>
      <c r="E6" s="3" t="s">
        <v>59</v>
      </c>
      <c r="F6" s="2" t="s">
        <v>54</v>
      </c>
      <c r="G6" s="27" t="s">
        <v>160</v>
      </c>
      <c r="H6" s="2">
        <v>1</v>
      </c>
      <c r="I6" s="5" t="s">
        <v>138</v>
      </c>
      <c r="J6" s="5" t="s">
        <v>139</v>
      </c>
      <c r="K6" s="39">
        <f>14804*119%</f>
        <v>17616.759999999998</v>
      </c>
      <c r="L6" s="13" t="s">
        <v>60</v>
      </c>
    </row>
    <row r="7" spans="1:12" s="7" customFormat="1" ht="36" x14ac:dyDescent="0.3">
      <c r="A7" s="38">
        <v>5</v>
      </c>
      <c r="B7" s="2" t="s">
        <v>130</v>
      </c>
      <c r="C7" s="2">
        <v>1400</v>
      </c>
      <c r="D7" s="3" t="s">
        <v>129</v>
      </c>
      <c r="E7" s="3" t="s">
        <v>129</v>
      </c>
      <c r="F7" s="2" t="s">
        <v>54</v>
      </c>
      <c r="G7" s="27" t="s">
        <v>152</v>
      </c>
      <c r="H7" s="2"/>
      <c r="I7" s="5"/>
      <c r="J7" s="5"/>
      <c r="K7" s="39">
        <f>83191*119%</f>
        <v>98997.29</v>
      </c>
      <c r="L7" s="13" t="s">
        <v>148</v>
      </c>
    </row>
    <row r="8" spans="1:12" s="7" customFormat="1" ht="36" x14ac:dyDescent="0.3">
      <c r="A8" s="38">
        <v>6</v>
      </c>
      <c r="B8" s="2" t="s">
        <v>131</v>
      </c>
      <c r="C8" s="2">
        <v>1399</v>
      </c>
      <c r="D8" s="3" t="s">
        <v>129</v>
      </c>
      <c r="E8" s="3" t="s">
        <v>129</v>
      </c>
      <c r="F8" s="2" t="s">
        <v>54</v>
      </c>
      <c r="G8" s="27" t="s">
        <v>152</v>
      </c>
      <c r="H8" s="2"/>
      <c r="I8" s="5"/>
      <c r="J8" s="5"/>
      <c r="K8" s="39">
        <f>361339*119%</f>
        <v>429993.41</v>
      </c>
      <c r="L8" s="13" t="s">
        <v>148</v>
      </c>
    </row>
    <row r="9" spans="1:12" s="7" customFormat="1" ht="28.8" x14ac:dyDescent="0.3">
      <c r="A9" s="38">
        <v>7</v>
      </c>
      <c r="B9" s="2" t="s">
        <v>92</v>
      </c>
      <c r="C9" s="2">
        <v>805</v>
      </c>
      <c r="D9" s="3" t="s">
        <v>93</v>
      </c>
      <c r="E9" s="3" t="s">
        <v>94</v>
      </c>
      <c r="F9" s="2" t="s">
        <v>54</v>
      </c>
      <c r="G9" s="27" t="s">
        <v>95</v>
      </c>
      <c r="H9" s="2">
        <v>1</v>
      </c>
      <c r="I9" s="5" t="s">
        <v>138</v>
      </c>
      <c r="J9" s="5" t="s">
        <v>143</v>
      </c>
      <c r="K9" s="39" t="s">
        <v>144</v>
      </c>
      <c r="L9" s="13" t="s">
        <v>145</v>
      </c>
    </row>
    <row r="10" spans="1:12" s="7" customFormat="1" ht="60" x14ac:dyDescent="0.3">
      <c r="A10" s="38">
        <v>8</v>
      </c>
      <c r="B10" s="2" t="s">
        <v>107</v>
      </c>
      <c r="C10" s="2">
        <v>1040</v>
      </c>
      <c r="D10" s="3" t="s">
        <v>108</v>
      </c>
      <c r="E10" s="3" t="s">
        <v>108</v>
      </c>
      <c r="F10" s="2" t="s">
        <v>54</v>
      </c>
      <c r="G10" s="27" t="s">
        <v>109</v>
      </c>
      <c r="H10" s="2"/>
      <c r="I10" s="5"/>
      <c r="J10" s="5"/>
      <c r="K10" s="39">
        <f>1750*119%</f>
        <v>2082.5</v>
      </c>
      <c r="L10" s="13" t="s">
        <v>109</v>
      </c>
    </row>
    <row r="11" spans="1:12" s="7" customFormat="1" ht="36" x14ac:dyDescent="0.3">
      <c r="A11" s="38">
        <v>9</v>
      </c>
      <c r="B11" s="2" t="s">
        <v>128</v>
      </c>
      <c r="C11" s="2">
        <v>1401</v>
      </c>
      <c r="D11" s="3" t="s">
        <v>129</v>
      </c>
      <c r="E11" s="3" t="s">
        <v>129</v>
      </c>
      <c r="F11" s="2" t="s">
        <v>54</v>
      </c>
      <c r="G11" s="27" t="s">
        <v>152</v>
      </c>
      <c r="H11" s="2"/>
      <c r="I11" s="5"/>
      <c r="J11" s="5"/>
      <c r="K11" s="39">
        <f>268000*119%</f>
        <v>318920</v>
      </c>
      <c r="L11" s="13" t="s">
        <v>148</v>
      </c>
    </row>
    <row r="12" spans="1:12" s="6" customFormat="1" ht="28.8" x14ac:dyDescent="0.3">
      <c r="A12" s="38">
        <v>10</v>
      </c>
      <c r="B12" s="2" t="s">
        <v>34</v>
      </c>
      <c r="C12" s="2">
        <v>475</v>
      </c>
      <c r="D12" s="3" t="s">
        <v>90</v>
      </c>
      <c r="E12" s="3" t="s">
        <v>90</v>
      </c>
      <c r="F12" s="2" t="s">
        <v>54</v>
      </c>
      <c r="G12" s="27" t="s">
        <v>151</v>
      </c>
      <c r="H12" s="2">
        <v>1</v>
      </c>
      <c r="I12" s="5" t="s">
        <v>138</v>
      </c>
      <c r="J12" s="5" t="s">
        <v>139</v>
      </c>
      <c r="K12" s="39">
        <f>13000</f>
        <v>13000</v>
      </c>
      <c r="L12" s="13" t="s">
        <v>146</v>
      </c>
    </row>
    <row r="13" spans="1:12" s="6" customFormat="1" ht="27.6" x14ac:dyDescent="0.3">
      <c r="A13" s="38">
        <v>11</v>
      </c>
      <c r="B13" s="2" t="s">
        <v>41</v>
      </c>
      <c r="C13" s="2">
        <v>439</v>
      </c>
      <c r="D13" s="3" t="s">
        <v>79</v>
      </c>
      <c r="E13" s="3" t="s">
        <v>79</v>
      </c>
      <c r="F13" s="2" t="s">
        <v>54</v>
      </c>
      <c r="G13" s="27" t="s">
        <v>42</v>
      </c>
      <c r="H13" s="2">
        <v>1</v>
      </c>
      <c r="I13" s="5" t="s">
        <v>138</v>
      </c>
      <c r="J13" s="5" t="s">
        <v>139</v>
      </c>
      <c r="K13" s="39">
        <f>750*119%</f>
        <v>892.5</v>
      </c>
      <c r="L13" s="37" t="s">
        <v>147</v>
      </c>
    </row>
    <row r="14" spans="1:12" s="6" customFormat="1" ht="55.2" x14ac:dyDescent="0.3">
      <c r="A14" s="38">
        <v>12</v>
      </c>
      <c r="B14" s="2" t="s">
        <v>45</v>
      </c>
      <c r="C14" s="2">
        <v>190</v>
      </c>
      <c r="D14" s="3" t="s">
        <v>53</v>
      </c>
      <c r="E14" s="3" t="s">
        <v>53</v>
      </c>
      <c r="F14" s="2" t="s">
        <v>54</v>
      </c>
      <c r="G14" s="27" t="s">
        <v>55</v>
      </c>
      <c r="H14" s="2"/>
      <c r="I14" s="5"/>
      <c r="J14" s="5"/>
      <c r="K14" s="39">
        <f>3400*119%</f>
        <v>4046</v>
      </c>
      <c r="L14" s="37" t="s">
        <v>56</v>
      </c>
    </row>
    <row r="15" spans="1:12" s="6" customFormat="1" ht="27.6" x14ac:dyDescent="0.3">
      <c r="A15" s="38">
        <v>13</v>
      </c>
      <c r="B15" s="2" t="s">
        <v>123</v>
      </c>
      <c r="C15" s="2">
        <v>346</v>
      </c>
      <c r="D15" s="3" t="s">
        <v>124</v>
      </c>
      <c r="E15" s="3" t="s">
        <v>124</v>
      </c>
      <c r="F15" s="2" t="s">
        <v>54</v>
      </c>
      <c r="G15" s="27" t="s">
        <v>125</v>
      </c>
      <c r="H15" s="2"/>
      <c r="I15" s="5"/>
      <c r="J15" s="5"/>
      <c r="K15" s="39" t="s">
        <v>126</v>
      </c>
      <c r="L15" s="37" t="s">
        <v>127</v>
      </c>
    </row>
    <row r="16" spans="1:12" s="7" customFormat="1" ht="52.95" customHeight="1" x14ac:dyDescent="0.3">
      <c r="A16" s="38">
        <v>14</v>
      </c>
      <c r="B16" s="2" t="s">
        <v>15</v>
      </c>
      <c r="C16" s="2">
        <v>374</v>
      </c>
      <c r="D16" s="2" t="s">
        <v>59</v>
      </c>
      <c r="E16" s="2" t="s">
        <v>69</v>
      </c>
      <c r="F16" s="2" t="s">
        <v>54</v>
      </c>
      <c r="G16" s="27" t="s">
        <v>16</v>
      </c>
      <c r="H16" s="2">
        <v>1</v>
      </c>
      <c r="I16" s="2" t="s">
        <v>138</v>
      </c>
      <c r="J16" s="2" t="s">
        <v>139</v>
      </c>
      <c r="K16" s="39">
        <f>6910.26*119%</f>
        <v>8223.2093999999997</v>
      </c>
      <c r="L16" s="13" t="s">
        <v>17</v>
      </c>
    </row>
    <row r="17" spans="1:12" s="6" customFormat="1" ht="36" x14ac:dyDescent="0.3">
      <c r="A17" s="38">
        <v>15</v>
      </c>
      <c r="B17" s="25" t="s">
        <v>33</v>
      </c>
      <c r="C17" s="25">
        <v>448</v>
      </c>
      <c r="D17" s="2" t="s">
        <v>81</v>
      </c>
      <c r="E17" s="25" t="s">
        <v>81</v>
      </c>
      <c r="F17" s="25" t="s">
        <v>54</v>
      </c>
      <c r="G17" s="27" t="s">
        <v>153</v>
      </c>
      <c r="H17" s="2">
        <v>1</v>
      </c>
      <c r="I17" s="5" t="s">
        <v>138</v>
      </c>
      <c r="J17" s="5" t="s">
        <v>139</v>
      </c>
      <c r="K17" s="39">
        <f>3000*119%</f>
        <v>3570</v>
      </c>
      <c r="L17" s="13" t="s">
        <v>82</v>
      </c>
    </row>
    <row r="18" spans="1:12" s="6" customFormat="1" ht="57.6" x14ac:dyDescent="0.3">
      <c r="A18" s="38">
        <v>16</v>
      </c>
      <c r="B18" s="2" t="s">
        <v>96</v>
      </c>
      <c r="C18" s="3">
        <v>564</v>
      </c>
      <c r="D18" s="3" t="s">
        <v>97</v>
      </c>
      <c r="E18" s="3" t="s">
        <v>69</v>
      </c>
      <c r="F18" s="2" t="s">
        <v>54</v>
      </c>
      <c r="G18" s="27" t="s">
        <v>154</v>
      </c>
      <c r="H18" s="2">
        <v>1</v>
      </c>
      <c r="I18" s="5" t="s">
        <v>138</v>
      </c>
      <c r="J18" s="5" t="s">
        <v>139</v>
      </c>
      <c r="K18" s="39">
        <f>65790*119%</f>
        <v>78290.099999999991</v>
      </c>
      <c r="L18" s="13" t="s">
        <v>98</v>
      </c>
    </row>
    <row r="19" spans="1:12" s="6" customFormat="1" ht="43.2" x14ac:dyDescent="0.3">
      <c r="A19" s="38">
        <v>17</v>
      </c>
      <c r="B19" s="2" t="s">
        <v>96</v>
      </c>
      <c r="C19" s="3">
        <v>570</v>
      </c>
      <c r="D19" s="3" t="s">
        <v>69</v>
      </c>
      <c r="E19" s="3" t="s">
        <v>69</v>
      </c>
      <c r="F19" s="2" t="s">
        <v>54</v>
      </c>
      <c r="G19" s="27" t="s">
        <v>161</v>
      </c>
      <c r="H19" s="2">
        <v>1</v>
      </c>
      <c r="I19" s="5" t="s">
        <v>138</v>
      </c>
      <c r="J19" s="5" t="s">
        <v>139</v>
      </c>
      <c r="K19" s="39">
        <f>16740*119%</f>
        <v>19920.599999999999</v>
      </c>
      <c r="L19" s="13" t="s">
        <v>99</v>
      </c>
    </row>
    <row r="20" spans="1:12" s="6" customFormat="1" ht="24" x14ac:dyDescent="0.3">
      <c r="A20" s="38">
        <v>18</v>
      </c>
      <c r="B20" s="2" t="s">
        <v>18</v>
      </c>
      <c r="C20" s="2">
        <v>340</v>
      </c>
      <c r="D20" s="2" t="s">
        <v>61</v>
      </c>
      <c r="E20" s="2" t="s">
        <v>59</v>
      </c>
      <c r="F20" s="2" t="s">
        <v>54</v>
      </c>
      <c r="G20" s="27" t="s">
        <v>155</v>
      </c>
      <c r="H20" s="2">
        <v>1</v>
      </c>
      <c r="I20" s="5" t="s">
        <v>138</v>
      </c>
      <c r="J20" s="5" t="s">
        <v>139</v>
      </c>
      <c r="K20" s="39">
        <f>6000*119%</f>
        <v>7140</v>
      </c>
      <c r="L20" s="36" t="s">
        <v>68</v>
      </c>
    </row>
    <row r="21" spans="1:12" s="6" customFormat="1" ht="24" x14ac:dyDescent="0.3">
      <c r="A21" s="38">
        <v>19</v>
      </c>
      <c r="B21" s="2" t="s">
        <v>19</v>
      </c>
      <c r="C21" s="2">
        <v>339</v>
      </c>
      <c r="D21" s="3" t="s">
        <v>61</v>
      </c>
      <c r="E21" s="3" t="s">
        <v>59</v>
      </c>
      <c r="F21" s="2" t="s">
        <v>54</v>
      </c>
      <c r="G21" s="27" t="s">
        <v>156</v>
      </c>
      <c r="H21" s="2">
        <v>1</v>
      </c>
      <c r="I21" s="5" t="s">
        <v>138</v>
      </c>
      <c r="J21" s="5" t="s">
        <v>139</v>
      </c>
      <c r="K21" s="39">
        <f>2188*119%</f>
        <v>2603.7199999999998</v>
      </c>
      <c r="L21" s="36" t="s">
        <v>63</v>
      </c>
    </row>
    <row r="22" spans="1:12" s="6" customFormat="1" ht="28.8" x14ac:dyDescent="0.3">
      <c r="A22" s="38">
        <v>20</v>
      </c>
      <c r="B22" s="2" t="s">
        <v>135</v>
      </c>
      <c r="C22" s="2">
        <v>1540</v>
      </c>
      <c r="D22" s="3" t="s">
        <v>136</v>
      </c>
      <c r="E22" s="3" t="s">
        <v>136</v>
      </c>
      <c r="F22" s="2" t="s">
        <v>54</v>
      </c>
      <c r="G22" s="27" t="s">
        <v>137</v>
      </c>
      <c r="H22" s="2"/>
      <c r="I22" s="5" t="s">
        <v>141</v>
      </c>
      <c r="J22" s="5"/>
      <c r="K22" s="39">
        <f>53913.6*119%</f>
        <v>64157.183999999994</v>
      </c>
      <c r="L22" s="36" t="s">
        <v>137</v>
      </c>
    </row>
    <row r="23" spans="1:12" s="6" customFormat="1" ht="24" x14ac:dyDescent="0.3">
      <c r="A23" s="38">
        <v>21</v>
      </c>
      <c r="B23" s="2" t="s">
        <v>50</v>
      </c>
      <c r="C23" s="2">
        <v>452</v>
      </c>
      <c r="D23" s="3" t="s">
        <v>81</v>
      </c>
      <c r="E23" s="3" t="s">
        <v>69</v>
      </c>
      <c r="F23" s="2" t="s">
        <v>54</v>
      </c>
      <c r="G23" s="27" t="s">
        <v>162</v>
      </c>
      <c r="H23" s="2"/>
      <c r="I23" s="5"/>
      <c r="J23" s="5"/>
      <c r="K23" s="39">
        <f>4000</f>
        <v>4000</v>
      </c>
      <c r="L23" s="36" t="s">
        <v>91</v>
      </c>
    </row>
    <row r="24" spans="1:12" s="6" customFormat="1" ht="72" x14ac:dyDescent="0.3">
      <c r="A24" s="38">
        <v>22</v>
      </c>
      <c r="B24" s="2" t="s">
        <v>22</v>
      </c>
      <c r="C24" s="2">
        <v>432</v>
      </c>
      <c r="D24" s="2" t="s">
        <v>76</v>
      </c>
      <c r="E24" s="2" t="s">
        <v>76</v>
      </c>
      <c r="F24" s="2" t="s">
        <v>54</v>
      </c>
      <c r="G24" s="27" t="s">
        <v>163</v>
      </c>
      <c r="H24" s="2"/>
      <c r="I24" s="5"/>
      <c r="J24" s="5"/>
      <c r="K24" s="39">
        <f>11308.32*119%</f>
        <v>13456.900799999999</v>
      </c>
      <c r="L24" s="13" t="s">
        <v>78</v>
      </c>
    </row>
    <row r="25" spans="1:12" s="6" customFormat="1" ht="24" x14ac:dyDescent="0.3">
      <c r="A25" s="38">
        <v>23</v>
      </c>
      <c r="B25" s="2" t="s">
        <v>22</v>
      </c>
      <c r="C25" s="2">
        <v>436</v>
      </c>
      <c r="D25" s="2" t="s">
        <v>76</v>
      </c>
      <c r="E25" s="2" t="s">
        <v>76</v>
      </c>
      <c r="F25" s="2" t="s">
        <v>54</v>
      </c>
      <c r="G25" s="27" t="s">
        <v>157</v>
      </c>
      <c r="H25" s="2"/>
      <c r="I25" s="5"/>
      <c r="J25" s="5"/>
      <c r="K25" s="39">
        <f>2593.77*119%</f>
        <v>3086.5862999999999</v>
      </c>
      <c r="L25" s="36" t="s">
        <v>77</v>
      </c>
    </row>
    <row r="26" spans="1:12" s="6" customFormat="1" ht="24" x14ac:dyDescent="0.3">
      <c r="A26" s="38">
        <v>24</v>
      </c>
      <c r="B26" s="2" t="s">
        <v>30</v>
      </c>
      <c r="C26" s="2">
        <v>449</v>
      </c>
      <c r="D26" s="3" t="s">
        <v>81</v>
      </c>
      <c r="E26" s="3" t="s">
        <v>81</v>
      </c>
      <c r="F26" s="2" t="s">
        <v>54</v>
      </c>
      <c r="G26" s="27" t="s">
        <v>164</v>
      </c>
      <c r="H26" s="2">
        <v>1</v>
      </c>
      <c r="I26" s="5" t="s">
        <v>138</v>
      </c>
      <c r="J26" s="5" t="s">
        <v>139</v>
      </c>
      <c r="K26" s="39">
        <f>1500*119%</f>
        <v>1785</v>
      </c>
      <c r="L26" s="13" t="s">
        <v>31</v>
      </c>
    </row>
    <row r="27" spans="1:12" s="7" customFormat="1" ht="60" x14ac:dyDescent="0.3">
      <c r="A27" s="38">
        <v>25</v>
      </c>
      <c r="B27" s="2" t="s">
        <v>14</v>
      </c>
      <c r="C27" s="2">
        <v>418</v>
      </c>
      <c r="D27" s="2" t="s">
        <v>72</v>
      </c>
      <c r="E27" s="2" t="s">
        <v>72</v>
      </c>
      <c r="F27" s="2" t="s">
        <v>54</v>
      </c>
      <c r="G27" s="27" t="s">
        <v>71</v>
      </c>
      <c r="H27" s="2">
        <v>1</v>
      </c>
      <c r="I27" s="2" t="s">
        <v>138</v>
      </c>
      <c r="J27" s="2" t="s">
        <v>139</v>
      </c>
      <c r="K27" s="39">
        <f>38500*119%</f>
        <v>45815</v>
      </c>
      <c r="L27" s="13" t="s">
        <v>73</v>
      </c>
    </row>
    <row r="28" spans="1:12" s="7" customFormat="1" x14ac:dyDescent="0.3">
      <c r="A28" s="38">
        <v>26</v>
      </c>
      <c r="B28" s="2" t="s">
        <v>43</v>
      </c>
      <c r="C28" s="2">
        <v>490</v>
      </c>
      <c r="D28" s="2" t="s">
        <v>89</v>
      </c>
      <c r="E28" s="2" t="s">
        <v>89</v>
      </c>
      <c r="F28" s="2" t="s">
        <v>54</v>
      </c>
      <c r="G28" s="27" t="s">
        <v>44</v>
      </c>
      <c r="H28" s="2">
        <v>1</v>
      </c>
      <c r="I28" s="2" t="s">
        <v>138</v>
      </c>
      <c r="J28" s="2" t="s">
        <v>149</v>
      </c>
      <c r="K28" s="39">
        <f>(2521.008*10)*119%</f>
        <v>29999.995199999998</v>
      </c>
      <c r="L28" s="13" t="s">
        <v>44</v>
      </c>
    </row>
    <row r="29" spans="1:12" s="7" customFormat="1" ht="72" x14ac:dyDescent="0.3">
      <c r="A29" s="38">
        <v>27</v>
      </c>
      <c r="B29" s="2" t="s">
        <v>48</v>
      </c>
      <c r="C29" s="2">
        <v>443</v>
      </c>
      <c r="D29" s="2" t="s">
        <v>79</v>
      </c>
      <c r="E29" s="2" t="s">
        <v>79</v>
      </c>
      <c r="F29" s="2" t="s">
        <v>54</v>
      </c>
      <c r="G29" s="27" t="s">
        <v>49</v>
      </c>
      <c r="H29" s="2">
        <v>1</v>
      </c>
      <c r="I29" s="2" t="s">
        <v>138</v>
      </c>
      <c r="J29" s="2" t="s">
        <v>139</v>
      </c>
      <c r="K29" s="39">
        <f>119%*1000</f>
        <v>1190</v>
      </c>
      <c r="L29" s="13" t="s">
        <v>83</v>
      </c>
    </row>
    <row r="30" spans="1:12" s="6" customFormat="1" ht="28.8" x14ac:dyDescent="0.3">
      <c r="A30" s="46">
        <v>28</v>
      </c>
      <c r="B30" s="62" t="s">
        <v>25</v>
      </c>
      <c r="C30" s="2">
        <v>488</v>
      </c>
      <c r="D30" s="3" t="s">
        <v>89</v>
      </c>
      <c r="E30" s="3" t="s">
        <v>89</v>
      </c>
      <c r="F30" s="2" t="s">
        <v>54</v>
      </c>
      <c r="G30" s="27" t="s">
        <v>158</v>
      </c>
      <c r="H30" s="3"/>
      <c r="I30" s="3"/>
      <c r="J30" s="3"/>
      <c r="K30" s="39">
        <f>130000</f>
        <v>130000</v>
      </c>
      <c r="L30" s="13" t="s">
        <v>26</v>
      </c>
    </row>
    <row r="31" spans="1:12" s="6" customFormat="1" ht="41.4" customHeight="1" x14ac:dyDescent="0.3">
      <c r="A31" s="47"/>
      <c r="B31" s="63"/>
      <c r="C31" s="2"/>
      <c r="D31" s="3"/>
      <c r="E31" s="3"/>
      <c r="F31" s="2"/>
      <c r="G31" s="27"/>
      <c r="H31" s="2">
        <v>1</v>
      </c>
      <c r="I31" s="5" t="s">
        <v>100</v>
      </c>
      <c r="J31" s="3" t="s">
        <v>54</v>
      </c>
      <c r="K31" s="40" t="s">
        <v>142</v>
      </c>
      <c r="L31" s="13"/>
    </row>
    <row r="32" spans="1:12" s="6" customFormat="1" ht="28.8" x14ac:dyDescent="0.3">
      <c r="A32" s="47"/>
      <c r="B32" s="63"/>
      <c r="C32" s="2"/>
      <c r="D32" s="3"/>
      <c r="E32" s="3"/>
      <c r="F32" s="2"/>
      <c r="G32" s="27"/>
      <c r="H32" s="2">
        <v>2</v>
      </c>
      <c r="I32" s="5" t="s">
        <v>159</v>
      </c>
      <c r="J32" s="3" t="s">
        <v>54</v>
      </c>
      <c r="K32" s="40" t="s">
        <v>184</v>
      </c>
      <c r="L32" s="13"/>
    </row>
    <row r="33" spans="1:12" s="6" customFormat="1" ht="27.6" customHeight="1" x14ac:dyDescent="0.3">
      <c r="A33" s="48"/>
      <c r="B33" s="64"/>
      <c r="C33" s="2"/>
      <c r="D33" s="3"/>
      <c r="E33" s="3"/>
      <c r="F33" s="2"/>
      <c r="G33" s="27"/>
      <c r="H33" s="2">
        <v>3</v>
      </c>
      <c r="I33" s="5" t="s">
        <v>138</v>
      </c>
      <c r="J33" s="5" t="s">
        <v>139</v>
      </c>
      <c r="K33" s="39"/>
      <c r="L33" s="13"/>
    </row>
    <row r="34" spans="1:12" s="6" customFormat="1" ht="24" x14ac:dyDescent="0.3">
      <c r="A34" s="38">
        <v>29</v>
      </c>
      <c r="B34" s="2" t="s">
        <v>47</v>
      </c>
      <c r="C34" s="2">
        <v>2410</v>
      </c>
      <c r="D34" s="3" t="s">
        <v>51</v>
      </c>
      <c r="E34" s="3" t="s">
        <v>57</v>
      </c>
      <c r="F34" s="2" t="s">
        <v>54</v>
      </c>
      <c r="G34" s="27" t="s">
        <v>183</v>
      </c>
      <c r="H34" s="2">
        <v>1</v>
      </c>
      <c r="I34" s="5" t="s">
        <v>140</v>
      </c>
      <c r="J34" s="5" t="s">
        <v>139</v>
      </c>
      <c r="K34" s="39">
        <f>222047.16*119%</f>
        <v>264236.12040000001</v>
      </c>
      <c r="L34" s="13" t="s">
        <v>52</v>
      </c>
    </row>
    <row r="35" spans="1:12" s="7" customFormat="1" ht="24" x14ac:dyDescent="0.3">
      <c r="A35" s="38">
        <v>30</v>
      </c>
      <c r="B35" s="2" t="s">
        <v>39</v>
      </c>
      <c r="C35" s="2">
        <v>345</v>
      </c>
      <c r="D35" s="2" t="s">
        <v>61</v>
      </c>
      <c r="E35" s="2" t="s">
        <v>59</v>
      </c>
      <c r="F35" s="2" t="s">
        <v>54</v>
      </c>
      <c r="G35" s="27" t="s">
        <v>165</v>
      </c>
      <c r="H35" s="2">
        <v>1</v>
      </c>
      <c r="I35" s="2" t="s">
        <v>138</v>
      </c>
      <c r="J35" s="2" t="s">
        <v>139</v>
      </c>
      <c r="K35" s="39">
        <f>1680.6*119%</f>
        <v>1999.9139999999998</v>
      </c>
      <c r="L35" s="13" t="s">
        <v>40</v>
      </c>
    </row>
    <row r="36" spans="1:12" s="7" customFormat="1" ht="48" x14ac:dyDescent="0.3">
      <c r="A36" s="38">
        <v>31</v>
      </c>
      <c r="B36" s="2" t="s">
        <v>39</v>
      </c>
      <c r="C36" s="2">
        <v>346</v>
      </c>
      <c r="D36" s="2" t="s">
        <v>61</v>
      </c>
      <c r="E36" s="2" t="s">
        <v>69</v>
      </c>
      <c r="F36" s="2" t="s">
        <v>54</v>
      </c>
      <c r="G36" s="27" t="s">
        <v>166</v>
      </c>
      <c r="H36" s="2">
        <v>1</v>
      </c>
      <c r="I36" s="5" t="s">
        <v>138</v>
      </c>
      <c r="J36" s="2" t="s">
        <v>139</v>
      </c>
      <c r="K36" s="39">
        <f>3750*119%</f>
        <v>4462.5</v>
      </c>
      <c r="L36" s="13" t="s">
        <v>70</v>
      </c>
    </row>
    <row r="37" spans="1:12" s="7" customFormat="1" ht="46.5" customHeight="1" x14ac:dyDescent="0.3">
      <c r="A37" s="38">
        <v>32</v>
      </c>
      <c r="B37" s="2" t="s">
        <v>119</v>
      </c>
      <c r="C37" s="2">
        <v>1287</v>
      </c>
      <c r="D37" s="2" t="s">
        <v>120</v>
      </c>
      <c r="E37" s="2" t="s">
        <v>120</v>
      </c>
      <c r="F37" s="2" t="s">
        <v>54</v>
      </c>
      <c r="G37" s="27" t="s">
        <v>121</v>
      </c>
      <c r="H37" s="2"/>
      <c r="I37" s="5"/>
      <c r="J37" s="2"/>
      <c r="K37" s="41">
        <v>21467.599999999999</v>
      </c>
      <c r="L37" s="13" t="s">
        <v>122</v>
      </c>
    </row>
    <row r="38" spans="1:12" s="7" customFormat="1" ht="36" x14ac:dyDescent="0.3">
      <c r="A38" s="38">
        <v>33</v>
      </c>
      <c r="B38" s="2" t="s">
        <v>101</v>
      </c>
      <c r="C38" s="2">
        <v>896</v>
      </c>
      <c r="D38" s="2" t="s">
        <v>102</v>
      </c>
      <c r="E38" s="2" t="s">
        <v>102</v>
      </c>
      <c r="F38" s="2" t="s">
        <v>54</v>
      </c>
      <c r="G38" s="27" t="s">
        <v>182</v>
      </c>
      <c r="H38" s="2">
        <v>1</v>
      </c>
      <c r="I38" s="5" t="s">
        <v>138</v>
      </c>
      <c r="J38" s="2" t="s">
        <v>139</v>
      </c>
      <c r="K38" s="39">
        <f>305.9*119%</f>
        <v>364.02099999999996</v>
      </c>
      <c r="L38" s="13"/>
    </row>
    <row r="39" spans="1:12" s="6" customFormat="1" ht="36" x14ac:dyDescent="0.3">
      <c r="A39" s="38">
        <v>34</v>
      </c>
      <c r="B39" s="2" t="s">
        <v>32</v>
      </c>
      <c r="C39" s="2">
        <v>366</v>
      </c>
      <c r="D39" s="3" t="s">
        <v>59</v>
      </c>
      <c r="E39" s="3" t="s">
        <v>59</v>
      </c>
      <c r="F39" s="2" t="s">
        <v>54</v>
      </c>
      <c r="G39" s="27" t="s">
        <v>167</v>
      </c>
      <c r="H39" s="2">
        <v>1</v>
      </c>
      <c r="I39" s="5" t="s">
        <v>138</v>
      </c>
      <c r="J39" s="5" t="s">
        <v>139</v>
      </c>
      <c r="K39" s="39">
        <f>5000*119%</f>
        <v>5950</v>
      </c>
      <c r="L39" s="13" t="s">
        <v>64</v>
      </c>
    </row>
    <row r="40" spans="1:12" s="6" customFormat="1" ht="36" x14ac:dyDescent="0.3">
      <c r="A40" s="38">
        <v>35</v>
      </c>
      <c r="B40" s="2" t="s">
        <v>114</v>
      </c>
      <c r="C40" s="2">
        <v>1079</v>
      </c>
      <c r="D40" s="3" t="s">
        <v>115</v>
      </c>
      <c r="E40" s="3" t="s">
        <v>115</v>
      </c>
      <c r="F40" s="2" t="s">
        <v>54</v>
      </c>
      <c r="G40" s="27" t="s">
        <v>168</v>
      </c>
      <c r="H40" s="2"/>
      <c r="I40" s="5"/>
      <c r="J40" s="5"/>
      <c r="K40" s="39">
        <f>19453*119%</f>
        <v>23149.07</v>
      </c>
      <c r="L40" s="13" t="s">
        <v>116</v>
      </c>
    </row>
    <row r="41" spans="1:12" s="6" customFormat="1" ht="28.8" x14ac:dyDescent="0.3">
      <c r="A41" s="38">
        <v>36</v>
      </c>
      <c r="B41" s="2" t="s">
        <v>65</v>
      </c>
      <c r="C41" s="2">
        <v>263</v>
      </c>
      <c r="D41" s="3" t="s">
        <v>58</v>
      </c>
      <c r="E41" s="61" t="s">
        <v>66</v>
      </c>
      <c r="F41" s="2" t="s">
        <v>54</v>
      </c>
      <c r="G41" s="27" t="s">
        <v>169</v>
      </c>
      <c r="H41" s="2">
        <v>1</v>
      </c>
      <c r="I41" s="5" t="s">
        <v>138</v>
      </c>
      <c r="J41" s="5" t="s">
        <v>139</v>
      </c>
      <c r="K41" s="39">
        <f>2750*119%</f>
        <v>3272.5</v>
      </c>
      <c r="L41" s="13" t="s">
        <v>67</v>
      </c>
    </row>
    <row r="42" spans="1:12" s="6" customFormat="1" ht="24" x14ac:dyDescent="0.3">
      <c r="A42" s="38">
        <v>37</v>
      </c>
      <c r="B42" s="2" t="s">
        <v>27</v>
      </c>
      <c r="C42" s="2">
        <v>440</v>
      </c>
      <c r="D42" s="3" t="s">
        <v>79</v>
      </c>
      <c r="E42" s="3" t="s">
        <v>79</v>
      </c>
      <c r="F42" s="2" t="s">
        <v>54</v>
      </c>
      <c r="G42" s="27" t="s">
        <v>170</v>
      </c>
      <c r="H42" s="2">
        <v>1</v>
      </c>
      <c r="I42" s="5" t="s">
        <v>138</v>
      </c>
      <c r="J42" s="5" t="s">
        <v>139</v>
      </c>
      <c r="K42" s="39">
        <f>3500*119%</f>
        <v>4165</v>
      </c>
      <c r="L42" s="13" t="s">
        <v>28</v>
      </c>
    </row>
    <row r="43" spans="1:12" s="6" customFormat="1" ht="24" x14ac:dyDescent="0.3">
      <c r="A43" s="38">
        <v>38</v>
      </c>
      <c r="B43" s="2" t="s">
        <v>27</v>
      </c>
      <c r="C43" s="2">
        <v>451</v>
      </c>
      <c r="D43" s="3" t="s">
        <v>81</v>
      </c>
      <c r="E43" s="3" t="s">
        <v>81</v>
      </c>
      <c r="F43" s="2" t="s">
        <v>54</v>
      </c>
      <c r="G43" s="27" t="s">
        <v>171</v>
      </c>
      <c r="H43" s="2"/>
      <c r="I43" s="5"/>
      <c r="J43" s="5"/>
      <c r="K43" s="39">
        <f>784*119%</f>
        <v>932.95999999999992</v>
      </c>
      <c r="L43" s="13" t="s">
        <v>86</v>
      </c>
    </row>
    <row r="44" spans="1:12" s="6" customFormat="1" ht="28.8" x14ac:dyDescent="0.3">
      <c r="A44" s="38">
        <v>39</v>
      </c>
      <c r="B44" s="2" t="s">
        <v>10</v>
      </c>
      <c r="C44" s="2">
        <v>2446</v>
      </c>
      <c r="D44" s="3" t="s">
        <v>84</v>
      </c>
      <c r="E44" s="3" t="s">
        <v>57</v>
      </c>
      <c r="F44" s="2" t="s">
        <v>85</v>
      </c>
      <c r="G44" s="27" t="s">
        <v>172</v>
      </c>
      <c r="H44" s="2"/>
      <c r="I44" s="5"/>
      <c r="J44" s="5"/>
      <c r="K44" s="39">
        <f>28809.9</f>
        <v>28809.9</v>
      </c>
      <c r="L44" s="13" t="s">
        <v>11</v>
      </c>
    </row>
    <row r="45" spans="1:12" s="6" customFormat="1" ht="28.8" x14ac:dyDescent="0.3">
      <c r="A45" s="38">
        <v>40</v>
      </c>
      <c r="B45" s="2" t="s">
        <v>35</v>
      </c>
      <c r="C45" s="2">
        <v>415</v>
      </c>
      <c r="D45" s="3" t="s">
        <v>74</v>
      </c>
      <c r="E45" s="3" t="s">
        <v>74</v>
      </c>
      <c r="F45" s="2" t="s">
        <v>54</v>
      </c>
      <c r="G45" s="27" t="s">
        <v>173</v>
      </c>
      <c r="H45" s="2"/>
      <c r="I45" s="2"/>
      <c r="J45" s="2"/>
      <c r="K45" s="39">
        <f>1210.1*119%</f>
        <v>1440.0189999999998</v>
      </c>
      <c r="L45" s="36" t="s">
        <v>75</v>
      </c>
    </row>
    <row r="46" spans="1:12" s="6" customFormat="1" ht="36" x14ac:dyDescent="0.3">
      <c r="A46" s="38">
        <v>41</v>
      </c>
      <c r="B46" s="2" t="s">
        <v>20</v>
      </c>
      <c r="C46" s="2">
        <v>466</v>
      </c>
      <c r="D46" s="2" t="s">
        <v>87</v>
      </c>
      <c r="E46" s="2" t="s">
        <v>87</v>
      </c>
      <c r="F46" s="2" t="s">
        <v>54</v>
      </c>
      <c r="G46" s="27" t="s">
        <v>174</v>
      </c>
      <c r="H46" s="2">
        <v>1</v>
      </c>
      <c r="I46" s="5" t="s">
        <v>138</v>
      </c>
      <c r="J46" s="5" t="s">
        <v>139</v>
      </c>
      <c r="K46" s="39">
        <f>9960*119%</f>
        <v>11852.4</v>
      </c>
      <c r="L46" s="13" t="s">
        <v>21</v>
      </c>
    </row>
    <row r="47" spans="1:12" s="6" customFormat="1" ht="36" x14ac:dyDescent="0.3">
      <c r="A47" s="38">
        <v>42</v>
      </c>
      <c r="B47" s="2" t="s">
        <v>20</v>
      </c>
      <c r="C47" s="2">
        <v>467</v>
      </c>
      <c r="D47" s="2" t="s">
        <v>87</v>
      </c>
      <c r="E47" s="2" t="s">
        <v>87</v>
      </c>
      <c r="F47" s="2" t="s">
        <v>54</v>
      </c>
      <c r="G47" s="27" t="s">
        <v>175</v>
      </c>
      <c r="H47" s="2">
        <v>1</v>
      </c>
      <c r="I47" s="2" t="s">
        <v>138</v>
      </c>
      <c r="J47" s="2" t="s">
        <v>139</v>
      </c>
      <c r="K47" s="39">
        <f>17730*119%</f>
        <v>21098.7</v>
      </c>
      <c r="L47" s="13" t="s">
        <v>88</v>
      </c>
    </row>
    <row r="48" spans="1:12" s="6" customFormat="1" ht="36" x14ac:dyDescent="0.3">
      <c r="A48" s="38">
        <v>43</v>
      </c>
      <c r="B48" s="2" t="s">
        <v>110</v>
      </c>
      <c r="C48" s="2">
        <v>441</v>
      </c>
      <c r="D48" s="3" t="s">
        <v>81</v>
      </c>
      <c r="E48" s="3" t="s">
        <v>81</v>
      </c>
      <c r="F48" s="2" t="s">
        <v>54</v>
      </c>
      <c r="G48" s="27" t="s">
        <v>180</v>
      </c>
      <c r="H48" s="2"/>
      <c r="I48" s="5"/>
      <c r="J48" s="5"/>
      <c r="K48" s="39">
        <f>1600*119%</f>
        <v>1904</v>
      </c>
      <c r="L48" s="13" t="s">
        <v>111</v>
      </c>
    </row>
    <row r="49" spans="1:12" s="6" customFormat="1" ht="37.799999999999997" customHeight="1" x14ac:dyDescent="0.3">
      <c r="A49" s="38">
        <v>44</v>
      </c>
      <c r="B49" s="2" t="s">
        <v>37</v>
      </c>
      <c r="C49" s="2">
        <v>364</v>
      </c>
      <c r="D49" s="3" t="s">
        <v>59</v>
      </c>
      <c r="E49" s="3" t="s">
        <v>59</v>
      </c>
      <c r="F49" s="2" t="s">
        <v>54</v>
      </c>
      <c r="G49" s="27" t="s">
        <v>176</v>
      </c>
      <c r="H49" s="2">
        <v>1</v>
      </c>
      <c r="I49" s="5" t="s">
        <v>138</v>
      </c>
      <c r="J49" s="5" t="s">
        <v>139</v>
      </c>
      <c r="K49" s="39">
        <f>13770*119%</f>
        <v>16386.3</v>
      </c>
      <c r="L49" s="13" t="s">
        <v>38</v>
      </c>
    </row>
    <row r="50" spans="1:12" s="6" customFormat="1" ht="36" x14ac:dyDescent="0.3">
      <c r="A50" s="38">
        <v>45</v>
      </c>
      <c r="B50" s="2" t="s">
        <v>12</v>
      </c>
      <c r="C50" s="2">
        <v>521</v>
      </c>
      <c r="D50" s="3" t="s">
        <v>57</v>
      </c>
      <c r="E50" s="3"/>
      <c r="F50" s="2" t="s">
        <v>54</v>
      </c>
      <c r="G50" s="27" t="s">
        <v>177</v>
      </c>
      <c r="H50" s="2"/>
      <c r="I50" s="2"/>
      <c r="J50" s="2"/>
      <c r="K50" s="39">
        <f>280*119%</f>
        <v>333.2</v>
      </c>
      <c r="L50" s="13" t="s">
        <v>13</v>
      </c>
    </row>
    <row r="51" spans="1:12" s="6" customFormat="1" ht="24" x14ac:dyDescent="0.3">
      <c r="A51" s="38">
        <v>46</v>
      </c>
      <c r="B51" s="2" t="s">
        <v>112</v>
      </c>
      <c r="C51" s="2">
        <v>757</v>
      </c>
      <c r="D51" s="3" t="s">
        <v>113</v>
      </c>
      <c r="E51" s="3"/>
      <c r="F51" s="2" t="s">
        <v>54</v>
      </c>
      <c r="G51" s="27" t="s">
        <v>178</v>
      </c>
      <c r="H51" s="2"/>
      <c r="I51" s="2"/>
      <c r="J51" s="2"/>
      <c r="K51" s="39">
        <v>132000</v>
      </c>
      <c r="L51" s="13"/>
    </row>
    <row r="52" spans="1:12" s="6" customFormat="1" ht="43.2" x14ac:dyDescent="0.3">
      <c r="A52" s="38">
        <v>47</v>
      </c>
      <c r="B52" s="2" t="s">
        <v>23</v>
      </c>
      <c r="C52" s="2">
        <v>447</v>
      </c>
      <c r="D52" s="3" t="s">
        <v>81</v>
      </c>
      <c r="E52" s="3" t="s">
        <v>81</v>
      </c>
      <c r="F52" s="2" t="s">
        <v>54</v>
      </c>
      <c r="G52" s="27" t="s">
        <v>179</v>
      </c>
      <c r="H52" s="2">
        <v>1</v>
      </c>
      <c r="I52" s="5" t="s">
        <v>138</v>
      </c>
      <c r="J52" s="5" t="s">
        <v>139</v>
      </c>
      <c r="K52" s="39">
        <f>7200*119%</f>
        <v>8568</v>
      </c>
      <c r="L52" s="13" t="s">
        <v>24</v>
      </c>
    </row>
    <row r="53" spans="1:12" s="6" customFormat="1" ht="43.8" thickBot="1" x14ac:dyDescent="0.35">
      <c r="A53" s="42">
        <v>48</v>
      </c>
      <c r="B53" s="11" t="s">
        <v>103</v>
      </c>
      <c r="C53" s="11">
        <v>907</v>
      </c>
      <c r="D53" s="12" t="s">
        <v>104</v>
      </c>
      <c r="E53" s="12" t="s">
        <v>104</v>
      </c>
      <c r="F53" s="11" t="s">
        <v>54</v>
      </c>
      <c r="G53" s="43" t="s">
        <v>105</v>
      </c>
      <c r="H53" s="11">
        <v>1</v>
      </c>
      <c r="I53" s="44" t="s">
        <v>138</v>
      </c>
      <c r="J53" s="44" t="s">
        <v>139</v>
      </c>
      <c r="K53" s="45">
        <f>17780*119%</f>
        <v>21158.2</v>
      </c>
      <c r="L53" s="13" t="s">
        <v>106</v>
      </c>
    </row>
    <row r="54" spans="1:12" s="6" customFormat="1" x14ac:dyDescent="0.3">
      <c r="A54" s="7"/>
      <c r="B54" s="7"/>
      <c r="C54" s="7"/>
      <c r="G54" s="28"/>
      <c r="H54" s="7"/>
      <c r="I54" s="22"/>
      <c r="J54" s="22"/>
      <c r="K54" s="19"/>
      <c r="L54" s="7"/>
    </row>
    <row r="55" spans="1:12" s="6" customFormat="1" x14ac:dyDescent="0.3">
      <c r="A55" s="7"/>
      <c r="B55" s="7"/>
      <c r="C55" s="7"/>
      <c r="F55" s="7"/>
      <c r="G55" s="28"/>
      <c r="H55" s="7"/>
      <c r="I55" s="7"/>
      <c r="J55" s="7"/>
      <c r="K55" s="19"/>
      <c r="L55" s="7"/>
    </row>
    <row r="56" spans="1:12" s="6" customFormat="1" x14ac:dyDescent="0.3">
      <c r="A56" s="7"/>
      <c r="B56" s="7"/>
      <c r="C56" s="7"/>
      <c r="G56" s="28"/>
      <c r="H56" s="7"/>
      <c r="I56" s="7"/>
      <c r="J56" s="7"/>
      <c r="K56" s="19"/>
      <c r="L56" s="7"/>
    </row>
    <row r="57" spans="1:12" s="6" customFormat="1" x14ac:dyDescent="0.3">
      <c r="A57" s="7"/>
      <c r="B57" s="7"/>
      <c r="C57" s="7"/>
      <c r="G57" s="28"/>
      <c r="H57" s="7"/>
      <c r="I57" s="7"/>
      <c r="J57" s="7"/>
      <c r="K57" s="19"/>
      <c r="L57" s="7"/>
    </row>
    <row r="58" spans="1:12" s="6" customFormat="1" x14ac:dyDescent="0.3">
      <c r="A58" s="7"/>
      <c r="B58" s="7"/>
      <c r="C58" s="7"/>
      <c r="G58" s="28"/>
      <c r="H58" s="7"/>
      <c r="I58" s="7"/>
      <c r="J58" s="7"/>
      <c r="K58" s="19"/>
      <c r="L58" s="7"/>
    </row>
    <row r="59" spans="1:12" s="6" customFormat="1" x14ac:dyDescent="0.3">
      <c r="A59" s="7"/>
      <c r="B59" s="7"/>
      <c r="C59" s="7"/>
      <c r="G59" s="28"/>
      <c r="H59" s="7"/>
      <c r="I59" s="7"/>
      <c r="J59" s="7"/>
      <c r="K59" s="19"/>
      <c r="L59" s="20"/>
    </row>
    <row r="60" spans="1:12" s="6" customFormat="1" x14ac:dyDescent="0.3">
      <c r="A60" s="7"/>
      <c r="B60" s="7"/>
      <c r="C60" s="7"/>
      <c r="G60" s="28"/>
      <c r="H60" s="7"/>
      <c r="I60" s="7"/>
      <c r="J60" s="7"/>
      <c r="K60" s="19"/>
      <c r="L60" s="20"/>
    </row>
    <row r="61" spans="1:12" s="6" customFormat="1" x14ac:dyDescent="0.3">
      <c r="A61" s="7"/>
      <c r="B61" s="7"/>
      <c r="C61" s="7"/>
      <c r="G61" s="28"/>
      <c r="H61" s="7"/>
      <c r="I61" s="7"/>
      <c r="J61" s="7"/>
      <c r="K61" s="19"/>
      <c r="L61" s="7"/>
    </row>
    <row r="62" spans="1:12" s="6" customFormat="1" x14ac:dyDescent="0.3">
      <c r="A62" s="7"/>
      <c r="B62" s="7"/>
      <c r="C62" s="7"/>
      <c r="F62" s="7"/>
      <c r="G62" s="28"/>
      <c r="H62" s="7"/>
      <c r="I62" s="7"/>
      <c r="J62" s="7"/>
      <c r="K62" s="19"/>
      <c r="L62" s="7"/>
    </row>
    <row r="63" spans="1:12" s="6" customFormat="1" x14ac:dyDescent="0.3">
      <c r="A63" s="7"/>
      <c r="B63" s="7"/>
      <c r="C63" s="7"/>
      <c r="F63" s="7"/>
      <c r="G63" s="28"/>
      <c r="H63" s="7"/>
      <c r="I63" s="7"/>
      <c r="J63" s="7"/>
      <c r="K63" s="19"/>
      <c r="L63" s="7"/>
    </row>
    <row r="64" spans="1:12" s="6" customFormat="1" x14ac:dyDescent="0.3">
      <c r="A64" s="7"/>
      <c r="B64" s="7"/>
      <c r="C64" s="7"/>
      <c r="D64" s="21"/>
      <c r="E64" s="21"/>
      <c r="F64" s="22"/>
      <c r="G64" s="28"/>
      <c r="H64" s="7"/>
      <c r="I64" s="22"/>
      <c r="J64" s="22"/>
      <c r="K64" s="19"/>
      <c r="L64" s="7"/>
    </row>
    <row r="65" spans="1:12" s="6" customFormat="1" x14ac:dyDescent="0.3">
      <c r="A65" s="7"/>
      <c r="B65" s="7"/>
      <c r="C65" s="7"/>
      <c r="G65" s="28"/>
      <c r="H65" s="7"/>
      <c r="I65" s="7"/>
      <c r="J65" s="7"/>
      <c r="K65" s="19"/>
      <c r="L65" s="7"/>
    </row>
    <row r="66" spans="1:12" s="6" customFormat="1" x14ac:dyDescent="0.3">
      <c r="A66" s="7"/>
      <c r="B66" s="7"/>
      <c r="C66" s="7"/>
      <c r="G66" s="28"/>
      <c r="H66" s="7"/>
      <c r="I66" s="7"/>
      <c r="J66" s="7"/>
      <c r="K66" s="19"/>
      <c r="L66" s="7"/>
    </row>
    <row r="67" spans="1:12" s="6" customFormat="1" x14ac:dyDescent="0.3">
      <c r="A67" s="7"/>
      <c r="B67" s="7"/>
      <c r="C67" s="7"/>
      <c r="G67" s="28"/>
      <c r="H67" s="7"/>
      <c r="I67" s="7"/>
      <c r="J67" s="7"/>
      <c r="K67" s="19"/>
      <c r="L67" s="7"/>
    </row>
    <row r="68" spans="1:12" s="6" customFormat="1" x14ac:dyDescent="0.3">
      <c r="A68" s="7"/>
      <c r="B68" s="7"/>
      <c r="C68" s="7"/>
      <c r="G68" s="28"/>
      <c r="H68" s="7"/>
      <c r="I68" s="7"/>
      <c r="J68" s="7"/>
      <c r="K68" s="19"/>
      <c r="L68" s="7"/>
    </row>
    <row r="69" spans="1:12" s="6" customFormat="1" x14ac:dyDescent="0.3">
      <c r="A69" s="7"/>
      <c r="B69" s="7"/>
      <c r="C69" s="7"/>
      <c r="G69" s="28"/>
      <c r="H69" s="7"/>
      <c r="I69" s="22"/>
      <c r="J69" s="22"/>
      <c r="K69" s="19"/>
      <c r="L69" s="7"/>
    </row>
    <row r="70" spans="1:12" s="6" customFormat="1" x14ac:dyDescent="0.3">
      <c r="A70" s="7"/>
      <c r="B70" s="7"/>
      <c r="C70" s="7"/>
      <c r="G70" s="28"/>
      <c r="H70" s="7"/>
      <c r="I70" s="22"/>
      <c r="J70" s="22"/>
      <c r="K70" s="19"/>
      <c r="L70" s="7"/>
    </row>
    <row r="71" spans="1:12" s="14" customFormat="1" x14ac:dyDescent="0.3">
      <c r="A71" s="7"/>
      <c r="B71" s="4"/>
      <c r="C71" s="4"/>
      <c r="G71" s="29"/>
      <c r="H71" s="7"/>
      <c r="I71" s="22"/>
      <c r="J71" s="22"/>
      <c r="K71" s="23"/>
    </row>
    <row r="72" spans="1:12" s="14" customFormat="1" x14ac:dyDescent="0.3">
      <c r="A72" s="7"/>
      <c r="B72" s="4"/>
      <c r="C72" s="4"/>
      <c r="D72" s="4"/>
      <c r="E72" s="4"/>
      <c r="G72" s="29"/>
      <c r="H72" s="7"/>
      <c r="I72" s="7"/>
      <c r="J72" s="7"/>
      <c r="K72" s="23"/>
    </row>
    <row r="73" spans="1:12" s="6" customFormat="1" x14ac:dyDescent="0.3">
      <c r="A73" s="7"/>
      <c r="B73" s="7"/>
      <c r="C73" s="7"/>
      <c r="G73" s="28"/>
      <c r="H73" s="7"/>
      <c r="I73" s="7"/>
      <c r="J73" s="7"/>
      <c r="K73" s="19"/>
      <c r="L73" s="7"/>
    </row>
    <row r="74" spans="1:12" s="6" customFormat="1" x14ac:dyDescent="0.3">
      <c r="A74" s="7"/>
      <c r="B74" s="7"/>
      <c r="G74" s="28"/>
      <c r="H74" s="7"/>
      <c r="K74" s="19"/>
      <c r="L74" s="7"/>
    </row>
    <row r="75" spans="1:12" s="6" customFormat="1" x14ac:dyDescent="0.3">
      <c r="A75" s="7"/>
      <c r="B75" s="7"/>
      <c r="G75" s="28"/>
      <c r="H75" s="7"/>
      <c r="K75" s="19"/>
      <c r="L75" s="7"/>
    </row>
    <row r="76" spans="1:12" s="6" customFormat="1" x14ac:dyDescent="0.3">
      <c r="A76" s="7"/>
      <c r="B76" s="7"/>
      <c r="G76" s="28"/>
      <c r="H76" s="7"/>
      <c r="K76" s="19"/>
      <c r="L76" s="7"/>
    </row>
    <row r="77" spans="1:12" s="6" customFormat="1" x14ac:dyDescent="0.3">
      <c r="A77" s="7"/>
      <c r="B77" s="7"/>
      <c r="C77" s="7"/>
      <c r="G77" s="28"/>
      <c r="H77" s="7"/>
      <c r="I77" s="7"/>
      <c r="J77" s="7"/>
      <c r="K77" s="19"/>
      <c r="L77" s="19"/>
    </row>
    <row r="78" spans="1:12" s="6" customFormat="1" x14ac:dyDescent="0.3">
      <c r="A78" s="7"/>
      <c r="B78" s="7"/>
      <c r="C78" s="7"/>
      <c r="F78" s="7"/>
      <c r="G78" s="28"/>
      <c r="H78" s="7"/>
      <c r="I78" s="7"/>
      <c r="J78" s="7"/>
      <c r="K78" s="19"/>
      <c r="L78" s="7"/>
    </row>
    <row r="79" spans="1:12" s="6" customFormat="1" x14ac:dyDescent="0.3">
      <c r="A79" s="7"/>
      <c r="B79" s="7"/>
      <c r="C79" s="7"/>
      <c r="D79" s="7"/>
      <c r="E79" s="7"/>
      <c r="G79" s="28"/>
      <c r="H79" s="7"/>
      <c r="I79" s="7"/>
      <c r="J79" s="7"/>
      <c r="K79" s="19"/>
      <c r="L79" s="7"/>
    </row>
    <row r="80" spans="1:12" s="6" customFormat="1" x14ac:dyDescent="0.3">
      <c r="A80" s="7"/>
      <c r="B80" s="7"/>
      <c r="C80" s="7"/>
      <c r="D80" s="7"/>
      <c r="E80" s="7"/>
      <c r="G80" s="28"/>
      <c r="H80" s="7"/>
      <c r="I80" s="7"/>
      <c r="J80" s="7"/>
      <c r="K80" s="19"/>
      <c r="L80" s="7"/>
    </row>
    <row r="81" spans="1:12" s="6" customFormat="1" x14ac:dyDescent="0.3">
      <c r="A81" s="7"/>
      <c r="B81" s="7"/>
      <c r="C81" s="7"/>
      <c r="G81" s="28"/>
      <c r="H81" s="7"/>
      <c r="I81" s="7"/>
      <c r="J81" s="7"/>
      <c r="K81" s="19"/>
      <c r="L81" s="7"/>
    </row>
    <row r="82" spans="1:12" s="14" customFormat="1" x14ac:dyDescent="0.3">
      <c r="A82" s="7"/>
      <c r="B82" s="4"/>
      <c r="C82" s="4"/>
      <c r="G82" s="29"/>
      <c r="H82" s="7"/>
      <c r="I82" s="22"/>
      <c r="J82" s="22"/>
      <c r="K82" s="23"/>
      <c r="L82" s="4"/>
    </row>
    <row r="83" spans="1:12" s="14" customFormat="1" x14ac:dyDescent="0.3">
      <c r="A83" s="7"/>
      <c r="B83" s="4"/>
      <c r="C83" s="4"/>
      <c r="G83" s="29"/>
      <c r="H83" s="7"/>
      <c r="I83" s="7"/>
      <c r="J83" s="7"/>
      <c r="K83" s="23"/>
      <c r="L83" s="4"/>
    </row>
    <row r="84" spans="1:12" s="14" customFormat="1" x14ac:dyDescent="0.3">
      <c r="A84" s="7"/>
      <c r="B84" s="4"/>
      <c r="C84" s="4"/>
      <c r="G84" s="29"/>
      <c r="H84" s="7"/>
      <c r="I84" s="7"/>
      <c r="J84" s="7"/>
      <c r="K84" s="23"/>
      <c r="L84" s="4"/>
    </row>
    <row r="85" spans="1:12" s="14" customFormat="1" x14ac:dyDescent="0.3">
      <c r="A85" s="7"/>
      <c r="B85" s="4"/>
      <c r="C85" s="4"/>
      <c r="F85" s="4"/>
      <c r="G85" s="29"/>
      <c r="H85" s="7"/>
      <c r="I85" s="7"/>
      <c r="J85" s="7"/>
      <c r="K85" s="23"/>
      <c r="L85" s="4"/>
    </row>
    <row r="86" spans="1:12" s="14" customFormat="1" x14ac:dyDescent="0.3">
      <c r="A86" s="7"/>
      <c r="B86" s="4"/>
      <c r="C86" s="4"/>
      <c r="F86" s="4"/>
      <c r="G86" s="29"/>
      <c r="H86" s="7"/>
      <c r="I86" s="7"/>
      <c r="J86" s="7"/>
      <c r="K86" s="23"/>
      <c r="L86" s="4"/>
    </row>
    <row r="87" spans="1:12" s="14" customFormat="1" x14ac:dyDescent="0.3">
      <c r="A87" s="7"/>
      <c r="B87" s="4"/>
      <c r="C87" s="4"/>
      <c r="F87" s="4"/>
      <c r="G87" s="29"/>
      <c r="H87" s="7"/>
      <c r="I87" s="7"/>
      <c r="J87" s="7"/>
      <c r="K87" s="23"/>
      <c r="L87" s="4"/>
    </row>
    <row r="88" spans="1:12" s="14" customFormat="1" x14ac:dyDescent="0.3">
      <c r="A88" s="7"/>
      <c r="B88" s="4"/>
      <c r="C88" s="4"/>
      <c r="F88" s="4"/>
      <c r="G88" s="29"/>
      <c r="H88" s="7"/>
      <c r="I88" s="7"/>
      <c r="J88" s="7"/>
      <c r="K88" s="23"/>
      <c r="L88" s="4"/>
    </row>
    <row r="89" spans="1:12" s="14" customFormat="1" x14ac:dyDescent="0.3">
      <c r="A89" s="7"/>
      <c r="B89" s="4"/>
      <c r="C89" s="4"/>
      <c r="F89" s="4"/>
      <c r="G89" s="29"/>
      <c r="H89" s="7"/>
      <c r="I89" s="7"/>
      <c r="J89" s="7"/>
      <c r="K89" s="23"/>
      <c r="L89" s="4"/>
    </row>
    <row r="90" spans="1:12" s="6" customFormat="1" x14ac:dyDescent="0.3">
      <c r="A90" s="7"/>
      <c r="B90" s="7"/>
      <c r="C90" s="7"/>
      <c r="F90" s="7"/>
      <c r="G90" s="28"/>
      <c r="H90" s="7"/>
      <c r="I90" s="7"/>
      <c r="J90" s="7"/>
      <c r="K90" s="19"/>
      <c r="L90" s="7"/>
    </row>
    <row r="91" spans="1:12" s="14" customFormat="1" x14ac:dyDescent="0.3">
      <c r="A91" s="7"/>
      <c r="B91" s="4"/>
      <c r="C91" s="4"/>
      <c r="G91" s="29"/>
      <c r="H91" s="7"/>
      <c r="I91" s="22"/>
      <c r="J91" s="22"/>
      <c r="K91" s="23"/>
      <c r="L91" s="4"/>
    </row>
    <row r="92" spans="1:12" s="6" customFormat="1" x14ac:dyDescent="0.3">
      <c r="A92" s="7"/>
      <c r="B92" s="7"/>
      <c r="C92" s="7"/>
      <c r="G92" s="28"/>
      <c r="H92" s="7"/>
      <c r="I92" s="7"/>
      <c r="J92" s="7"/>
      <c r="K92" s="19"/>
      <c r="L92" s="7"/>
    </row>
    <row r="93" spans="1:12" s="6" customFormat="1" x14ac:dyDescent="0.3">
      <c r="A93" s="7"/>
      <c r="B93" s="7"/>
      <c r="C93" s="7"/>
      <c r="G93" s="28"/>
      <c r="H93" s="7"/>
      <c r="I93" s="7"/>
      <c r="J93" s="7"/>
      <c r="K93" s="19"/>
      <c r="L93" s="7"/>
    </row>
    <row r="94" spans="1:12" s="6" customFormat="1" x14ac:dyDescent="0.3">
      <c r="A94" s="7"/>
      <c r="B94" s="7"/>
      <c r="C94" s="7"/>
      <c r="G94" s="28"/>
      <c r="H94" s="7"/>
      <c r="I94" s="7"/>
      <c r="J94" s="7"/>
      <c r="K94" s="19"/>
      <c r="L94" s="7"/>
    </row>
    <row r="95" spans="1:12" s="6" customFormat="1" x14ac:dyDescent="0.3">
      <c r="A95" s="7"/>
      <c r="B95" s="7"/>
      <c r="C95" s="7"/>
      <c r="G95" s="28"/>
      <c r="H95" s="7"/>
      <c r="I95" s="7"/>
      <c r="J95" s="7"/>
      <c r="K95" s="19"/>
      <c r="L95" s="7"/>
    </row>
    <row r="96" spans="1:12" s="6" customFormat="1" x14ac:dyDescent="0.3">
      <c r="A96" s="7"/>
      <c r="B96" s="7"/>
      <c r="C96" s="7"/>
      <c r="G96" s="28"/>
      <c r="H96" s="7"/>
      <c r="I96" s="7"/>
      <c r="J96" s="7"/>
      <c r="K96" s="19"/>
      <c r="L96" s="7"/>
    </row>
    <row r="97" spans="1:12" s="6" customFormat="1" x14ac:dyDescent="0.3">
      <c r="A97" s="7"/>
      <c r="B97" s="7"/>
      <c r="C97" s="7"/>
      <c r="D97" s="21"/>
      <c r="E97" s="21"/>
      <c r="F97" s="21"/>
      <c r="G97" s="28"/>
      <c r="H97" s="7"/>
      <c r="I97" s="22"/>
      <c r="J97" s="22"/>
      <c r="K97" s="19"/>
      <c r="L97" s="7"/>
    </row>
    <row r="98" spans="1:12" s="6" customFormat="1" x14ac:dyDescent="0.3">
      <c r="A98" s="7"/>
      <c r="B98" s="7"/>
      <c r="C98" s="7"/>
      <c r="D98" s="21"/>
      <c r="E98" s="21"/>
      <c r="F98" s="21"/>
      <c r="G98" s="28"/>
      <c r="H98" s="7"/>
      <c r="I98" s="22"/>
      <c r="J98" s="22"/>
      <c r="K98" s="19"/>
      <c r="L98" s="7"/>
    </row>
    <row r="99" spans="1:12" s="6" customFormat="1" x14ac:dyDescent="0.3">
      <c r="A99" s="7"/>
      <c r="B99" s="7"/>
      <c r="C99" s="7"/>
      <c r="G99" s="28"/>
      <c r="H99" s="7"/>
      <c r="I99" s="7"/>
      <c r="J99" s="7"/>
      <c r="K99" s="19"/>
      <c r="L99" s="7"/>
    </row>
    <row r="100" spans="1:12" s="6" customFormat="1" x14ac:dyDescent="0.3">
      <c r="A100" s="7"/>
      <c r="B100" s="7"/>
      <c r="C100" s="7"/>
      <c r="F100" s="7"/>
      <c r="G100" s="28"/>
      <c r="H100" s="7"/>
      <c r="I100" s="7"/>
      <c r="J100" s="7"/>
      <c r="K100" s="19"/>
      <c r="L100" s="7"/>
    </row>
    <row r="101" spans="1:12" s="6" customFormat="1" x14ac:dyDescent="0.3">
      <c r="A101" s="7"/>
      <c r="B101" s="7"/>
      <c r="C101" s="7"/>
      <c r="F101" s="7"/>
      <c r="G101" s="28"/>
      <c r="H101" s="7"/>
      <c r="I101" s="7"/>
      <c r="J101" s="7"/>
      <c r="K101" s="19"/>
      <c r="L101" s="7"/>
    </row>
    <row r="102" spans="1:12" s="6" customFormat="1" x14ac:dyDescent="0.3">
      <c r="A102" s="7"/>
      <c r="B102" s="7"/>
      <c r="C102" s="7"/>
      <c r="F102" s="7"/>
      <c r="G102" s="28"/>
      <c r="H102" s="7"/>
      <c r="I102" s="7"/>
      <c r="J102" s="7"/>
      <c r="K102" s="19"/>
      <c r="L102" s="7"/>
    </row>
    <row r="103" spans="1:12" s="6" customFormat="1" x14ac:dyDescent="0.3">
      <c r="A103" s="7"/>
      <c r="B103" s="7"/>
      <c r="C103" s="7"/>
      <c r="F103" s="7"/>
      <c r="G103" s="28"/>
      <c r="H103" s="7"/>
      <c r="I103" s="7"/>
      <c r="J103" s="7"/>
      <c r="K103" s="19"/>
      <c r="L103" s="7"/>
    </row>
    <row r="104" spans="1:12" s="6" customFormat="1" x14ac:dyDescent="0.3">
      <c r="A104" s="7"/>
      <c r="B104" s="7"/>
      <c r="C104" s="7"/>
      <c r="F104" s="7"/>
      <c r="G104" s="28"/>
      <c r="H104" s="7"/>
      <c r="I104" s="7"/>
      <c r="J104" s="7"/>
      <c r="K104" s="19"/>
      <c r="L104" s="7"/>
    </row>
    <row r="105" spans="1:12" s="6" customFormat="1" x14ac:dyDescent="0.3">
      <c r="A105" s="7"/>
      <c r="B105" s="7"/>
      <c r="C105" s="7"/>
      <c r="F105" s="7"/>
      <c r="G105" s="28"/>
      <c r="H105" s="7"/>
      <c r="I105" s="7"/>
      <c r="J105" s="7"/>
      <c r="K105" s="19"/>
      <c r="L105" s="7"/>
    </row>
    <row r="106" spans="1:12" s="6" customFormat="1" x14ac:dyDescent="0.3">
      <c r="A106" s="7"/>
      <c r="B106" s="7"/>
      <c r="C106" s="7"/>
      <c r="G106" s="28"/>
      <c r="H106" s="7"/>
      <c r="I106" s="7"/>
      <c r="J106" s="7"/>
      <c r="K106" s="19"/>
      <c r="L106" s="7"/>
    </row>
    <row r="107" spans="1:12" s="6" customFormat="1" x14ac:dyDescent="0.3">
      <c r="A107" s="7"/>
      <c r="B107" s="7"/>
      <c r="C107" s="7"/>
      <c r="G107" s="28"/>
      <c r="H107" s="7"/>
      <c r="I107" s="7"/>
      <c r="J107" s="7"/>
      <c r="K107" s="19"/>
      <c r="L107" s="7"/>
    </row>
    <row r="108" spans="1:12" s="6" customFormat="1" x14ac:dyDescent="0.3">
      <c r="A108" s="7"/>
      <c r="B108" s="7"/>
      <c r="C108" s="7"/>
      <c r="G108" s="28"/>
      <c r="H108" s="7"/>
      <c r="I108" s="7"/>
      <c r="J108" s="7"/>
      <c r="K108" s="19"/>
      <c r="L108" s="7"/>
    </row>
    <row r="109" spans="1:12" s="6" customFormat="1" x14ac:dyDescent="0.3">
      <c r="A109" s="7"/>
      <c r="B109" s="7"/>
      <c r="C109" s="7"/>
      <c r="G109" s="28"/>
      <c r="H109" s="7"/>
      <c r="I109" s="7"/>
      <c r="J109" s="7"/>
      <c r="K109" s="19"/>
      <c r="L109" s="7"/>
    </row>
    <row r="110" spans="1:12" s="6" customFormat="1" x14ac:dyDescent="0.3">
      <c r="A110" s="7"/>
      <c r="B110" s="7"/>
      <c r="C110" s="7"/>
      <c r="G110" s="28"/>
      <c r="H110" s="7"/>
      <c r="I110" s="7"/>
      <c r="J110" s="7"/>
      <c r="K110" s="19"/>
      <c r="L110" s="7"/>
    </row>
    <row r="111" spans="1:12" s="6" customFormat="1" x14ac:dyDescent="0.3">
      <c r="A111" s="7"/>
      <c r="B111" s="7"/>
      <c r="C111" s="7"/>
      <c r="G111" s="28"/>
      <c r="H111" s="7"/>
      <c r="I111" s="7"/>
      <c r="J111" s="7"/>
      <c r="K111" s="19"/>
      <c r="L111" s="7"/>
    </row>
    <row r="112" spans="1:12" s="6" customFormat="1" x14ac:dyDescent="0.3">
      <c r="A112" s="7"/>
      <c r="B112" s="7"/>
      <c r="C112" s="7"/>
      <c r="G112" s="28"/>
      <c r="H112" s="7"/>
      <c r="I112" s="7"/>
      <c r="J112" s="7"/>
      <c r="K112" s="19"/>
      <c r="L112" s="7"/>
    </row>
    <row r="113" spans="1:12" s="6" customFormat="1" x14ac:dyDescent="0.3">
      <c r="A113" s="7"/>
      <c r="B113" s="7"/>
      <c r="C113" s="7"/>
      <c r="D113" s="7"/>
      <c r="E113" s="7"/>
      <c r="F113" s="7"/>
      <c r="G113" s="28"/>
      <c r="H113" s="7"/>
      <c r="I113" s="7"/>
      <c r="J113" s="7"/>
      <c r="K113" s="19"/>
      <c r="L113" s="7"/>
    </row>
    <row r="114" spans="1:12" s="6" customFormat="1" x14ac:dyDescent="0.3">
      <c r="A114" s="7"/>
      <c r="B114" s="7"/>
      <c r="C114" s="7"/>
      <c r="D114" s="7"/>
      <c r="E114" s="7"/>
      <c r="F114" s="7"/>
      <c r="G114" s="28"/>
      <c r="H114" s="7"/>
      <c r="I114" s="7"/>
      <c r="J114" s="7"/>
      <c r="K114" s="19"/>
      <c r="L114" s="7"/>
    </row>
    <row r="115" spans="1:12" s="6" customFormat="1" x14ac:dyDescent="0.3">
      <c r="A115" s="7"/>
      <c r="B115" s="7"/>
      <c r="C115" s="7"/>
      <c r="F115" s="7"/>
      <c r="G115" s="28"/>
      <c r="H115" s="7"/>
      <c r="I115" s="7"/>
      <c r="J115" s="7"/>
      <c r="K115" s="19"/>
      <c r="L115" s="7"/>
    </row>
    <row r="116" spans="1:12" s="6" customFormat="1" x14ac:dyDescent="0.3">
      <c r="A116" s="7"/>
      <c r="B116" s="7"/>
      <c r="C116" s="7"/>
      <c r="G116" s="28"/>
      <c r="H116" s="7"/>
      <c r="I116" s="7"/>
      <c r="J116" s="7"/>
      <c r="K116" s="19"/>
      <c r="L116" s="7"/>
    </row>
    <row r="117" spans="1:12" s="6" customFormat="1" x14ac:dyDescent="0.3">
      <c r="A117" s="7"/>
      <c r="B117" s="7"/>
      <c r="C117" s="7"/>
      <c r="G117" s="28"/>
      <c r="H117" s="7"/>
      <c r="I117" s="7"/>
      <c r="J117" s="7"/>
      <c r="K117" s="19"/>
      <c r="L117" s="7"/>
    </row>
    <row r="118" spans="1:12" s="6" customFormat="1" x14ac:dyDescent="0.3">
      <c r="A118" s="7"/>
      <c r="B118" s="7"/>
      <c r="C118" s="7"/>
      <c r="F118" s="7"/>
      <c r="G118" s="28"/>
      <c r="H118" s="7"/>
      <c r="I118" s="7"/>
      <c r="J118" s="7"/>
      <c r="K118" s="19"/>
      <c r="L118" s="7"/>
    </row>
    <row r="119" spans="1:12" s="6" customFormat="1" x14ac:dyDescent="0.3">
      <c r="A119" s="7"/>
      <c r="B119" s="7"/>
      <c r="C119" s="7"/>
      <c r="F119" s="7"/>
      <c r="G119" s="28"/>
      <c r="H119" s="7"/>
      <c r="I119" s="7"/>
      <c r="J119" s="7"/>
      <c r="K119" s="19"/>
      <c r="L119" s="7"/>
    </row>
    <row r="120" spans="1:12" s="14" customFormat="1" x14ac:dyDescent="0.3">
      <c r="A120" s="7"/>
      <c r="B120" s="18"/>
      <c r="C120" s="18"/>
      <c r="D120" s="17"/>
      <c r="E120" s="17"/>
      <c r="F120" s="17"/>
      <c r="G120" s="30"/>
      <c r="H120" s="6"/>
      <c r="I120" s="6"/>
      <c r="J120" s="6"/>
      <c r="K120" s="24"/>
      <c r="L120" s="18"/>
    </row>
    <row r="121" spans="1:12" s="14" customFormat="1" x14ac:dyDescent="0.3">
      <c r="A121" s="7"/>
      <c r="B121" s="18"/>
      <c r="C121" s="18"/>
      <c r="D121" s="17"/>
      <c r="E121" s="17"/>
      <c r="F121" s="17"/>
      <c r="G121" s="30"/>
      <c r="H121" s="6"/>
      <c r="I121" s="6"/>
      <c r="J121" s="6"/>
      <c r="K121" s="24"/>
      <c r="L121" s="18"/>
    </row>
    <row r="122" spans="1:12" s="14" customFormat="1" x14ac:dyDescent="0.3">
      <c r="A122" s="7"/>
      <c r="B122" s="4"/>
      <c r="C122" s="4"/>
      <c r="G122" s="29"/>
      <c r="H122" s="6"/>
      <c r="I122" s="6"/>
      <c r="J122" s="6"/>
      <c r="K122" s="23"/>
      <c r="L122" s="4"/>
    </row>
    <row r="123" spans="1:12" s="14" customFormat="1" x14ac:dyDescent="0.3">
      <c r="A123" s="7"/>
      <c r="B123" s="4"/>
      <c r="C123" s="4"/>
      <c r="G123" s="29"/>
      <c r="H123" s="6"/>
      <c r="I123" s="6"/>
      <c r="J123" s="6"/>
      <c r="K123" s="23"/>
      <c r="L123" s="4"/>
    </row>
    <row r="124" spans="1:12" s="14" customFormat="1" x14ac:dyDescent="0.3">
      <c r="A124" s="7"/>
      <c r="B124" s="4"/>
      <c r="C124" s="4"/>
      <c r="G124" s="29"/>
      <c r="H124" s="6"/>
      <c r="I124" s="6"/>
      <c r="J124" s="6"/>
      <c r="K124" s="4"/>
      <c r="L124" s="4"/>
    </row>
    <row r="125" spans="1:12" s="14" customFormat="1" x14ac:dyDescent="0.3">
      <c r="A125" s="7"/>
      <c r="B125" s="4"/>
      <c r="C125" s="4"/>
      <c r="G125" s="29"/>
      <c r="H125" s="6"/>
      <c r="I125" s="6"/>
      <c r="J125" s="6"/>
      <c r="K125" s="4"/>
      <c r="L125" s="4"/>
    </row>
    <row r="126" spans="1:12" s="14" customFormat="1" x14ac:dyDescent="0.3">
      <c r="A126" s="7"/>
      <c r="B126" s="4"/>
      <c r="C126" s="4"/>
      <c r="G126" s="29"/>
      <c r="H126" s="6"/>
      <c r="I126" s="6"/>
      <c r="J126" s="6"/>
      <c r="K126" s="4"/>
      <c r="L126" s="4"/>
    </row>
    <row r="127" spans="1:12" s="14" customFormat="1" x14ac:dyDescent="0.3">
      <c r="A127" s="7"/>
      <c r="B127" s="4"/>
      <c r="C127" s="4"/>
      <c r="G127" s="29"/>
      <c r="H127" s="6"/>
      <c r="I127" s="6"/>
      <c r="J127" s="6"/>
      <c r="K127" s="4"/>
      <c r="L127" s="4"/>
    </row>
    <row r="128" spans="1:12" s="14" customFormat="1" x14ac:dyDescent="0.3">
      <c r="A128" s="7"/>
      <c r="B128" s="4"/>
      <c r="C128" s="4"/>
      <c r="G128" s="29"/>
      <c r="H128" s="6"/>
      <c r="I128" s="6"/>
      <c r="J128" s="6"/>
      <c r="K128" s="4"/>
      <c r="L128" s="4"/>
    </row>
    <row r="129" spans="1:12" s="14" customFormat="1" x14ac:dyDescent="0.3">
      <c r="A129" s="7"/>
      <c r="B129" s="4"/>
      <c r="C129" s="4"/>
      <c r="G129" s="29"/>
      <c r="H129" s="6"/>
      <c r="I129" s="6"/>
      <c r="J129" s="6"/>
      <c r="K129" s="4"/>
      <c r="L129" s="4"/>
    </row>
    <row r="130" spans="1:12" s="14" customFormat="1" x14ac:dyDescent="0.3">
      <c r="A130" s="7"/>
      <c r="B130" s="4"/>
      <c r="C130" s="4"/>
      <c r="G130" s="29"/>
      <c r="H130" s="6"/>
      <c r="I130" s="6"/>
      <c r="J130" s="6"/>
      <c r="K130" s="4"/>
      <c r="L130" s="4"/>
    </row>
    <row r="131" spans="1:12" s="14" customFormat="1" x14ac:dyDescent="0.3">
      <c r="A131" s="7"/>
      <c r="B131" s="4"/>
      <c r="C131" s="4"/>
      <c r="G131" s="29"/>
      <c r="H131" s="6"/>
      <c r="I131" s="6"/>
      <c r="J131" s="6"/>
      <c r="K131" s="4"/>
      <c r="L131" s="4"/>
    </row>
    <row r="132" spans="1:12" s="14" customFormat="1" x14ac:dyDescent="0.3">
      <c r="A132" s="7"/>
      <c r="B132" s="4"/>
      <c r="C132" s="4"/>
      <c r="G132" s="29"/>
      <c r="H132" s="6"/>
      <c r="I132" s="6"/>
      <c r="J132" s="6"/>
      <c r="K132" s="4"/>
      <c r="L132" s="4"/>
    </row>
    <row r="133" spans="1:12" s="14" customFormat="1" x14ac:dyDescent="0.3">
      <c r="A133" s="7"/>
      <c r="B133" s="4"/>
      <c r="C133" s="4"/>
      <c r="G133" s="29"/>
      <c r="H133" s="6"/>
      <c r="I133" s="6"/>
      <c r="J133" s="6"/>
      <c r="K133" s="4"/>
      <c r="L133" s="4"/>
    </row>
    <row r="134" spans="1:12" s="14" customFormat="1" x14ac:dyDescent="0.3">
      <c r="A134" s="7"/>
      <c r="B134" s="4"/>
      <c r="C134" s="4"/>
      <c r="G134" s="29"/>
      <c r="H134" s="6"/>
      <c r="I134" s="6"/>
      <c r="J134" s="6"/>
      <c r="K134" s="4"/>
      <c r="L134" s="4"/>
    </row>
    <row r="135" spans="1:12" s="14" customFormat="1" x14ac:dyDescent="0.3">
      <c r="A135" s="7"/>
      <c r="B135" s="4"/>
      <c r="C135" s="4"/>
      <c r="G135" s="29"/>
      <c r="H135" s="6"/>
      <c r="I135" s="6"/>
      <c r="J135" s="6"/>
      <c r="K135" s="4"/>
      <c r="L135" s="4"/>
    </row>
    <row r="136" spans="1:12" s="14" customFormat="1" x14ac:dyDescent="0.3">
      <c r="A136" s="7"/>
      <c r="B136" s="4"/>
      <c r="C136" s="4"/>
      <c r="G136" s="29"/>
      <c r="H136" s="6"/>
      <c r="I136" s="6"/>
      <c r="J136" s="6"/>
      <c r="K136" s="4"/>
      <c r="L136" s="4"/>
    </row>
    <row r="137" spans="1:12" s="14" customFormat="1" x14ac:dyDescent="0.3">
      <c r="A137" s="7"/>
      <c r="B137" s="4"/>
      <c r="C137" s="4"/>
      <c r="G137" s="29"/>
      <c r="H137" s="6"/>
      <c r="I137" s="6"/>
      <c r="J137" s="6"/>
      <c r="K137" s="4"/>
      <c r="L137" s="4"/>
    </row>
    <row r="138" spans="1:12" s="14" customFormat="1" x14ac:dyDescent="0.3">
      <c r="A138" s="7"/>
      <c r="B138" s="4"/>
      <c r="C138" s="4"/>
      <c r="G138" s="29"/>
      <c r="H138" s="6"/>
      <c r="I138" s="6"/>
      <c r="J138" s="6"/>
      <c r="K138" s="4"/>
      <c r="L138" s="4"/>
    </row>
    <row r="139" spans="1:12" s="14" customFormat="1" x14ac:dyDescent="0.3">
      <c r="A139" s="7"/>
      <c r="B139" s="4"/>
      <c r="C139" s="4"/>
      <c r="G139" s="29"/>
      <c r="H139" s="6"/>
      <c r="I139" s="6"/>
      <c r="J139" s="6"/>
      <c r="K139" s="4"/>
      <c r="L139" s="4"/>
    </row>
    <row r="140" spans="1:12" s="14" customFormat="1" x14ac:dyDescent="0.3">
      <c r="A140" s="7"/>
      <c r="B140" s="4"/>
      <c r="C140" s="4"/>
      <c r="G140" s="29"/>
      <c r="H140" s="6"/>
      <c r="I140" s="6"/>
      <c r="J140" s="6"/>
      <c r="K140" s="4"/>
      <c r="L140" s="4"/>
    </row>
    <row r="141" spans="1:12" s="14" customFormat="1" x14ac:dyDescent="0.3">
      <c r="A141" s="7"/>
      <c r="B141" s="4"/>
      <c r="C141" s="4"/>
      <c r="G141" s="29"/>
      <c r="H141" s="6"/>
      <c r="I141" s="6"/>
      <c r="J141" s="6"/>
      <c r="K141" s="4"/>
      <c r="L141" s="4"/>
    </row>
    <row r="142" spans="1:12" s="14" customFormat="1" x14ac:dyDescent="0.3">
      <c r="A142" s="7"/>
      <c r="B142" s="4"/>
      <c r="C142" s="4"/>
      <c r="G142" s="29"/>
      <c r="H142" s="6"/>
      <c r="I142" s="6"/>
      <c r="J142" s="6"/>
      <c r="K142" s="4"/>
      <c r="L142" s="4"/>
    </row>
    <row r="143" spans="1:12" s="14" customFormat="1" x14ac:dyDescent="0.3">
      <c r="A143" s="7"/>
      <c r="B143" s="4"/>
      <c r="C143" s="4"/>
      <c r="G143" s="29"/>
      <c r="H143" s="6"/>
      <c r="I143" s="6"/>
      <c r="J143" s="6"/>
      <c r="K143" s="4"/>
      <c r="L143" s="4"/>
    </row>
    <row r="144" spans="1:12" s="14" customFormat="1" x14ac:dyDescent="0.3">
      <c r="A144" s="7"/>
      <c r="B144" s="4"/>
      <c r="C144" s="4"/>
      <c r="G144" s="29"/>
      <c r="H144" s="6"/>
      <c r="I144" s="6"/>
      <c r="J144" s="6"/>
      <c r="K144" s="4"/>
      <c r="L144" s="4"/>
    </row>
    <row r="145" spans="1:12" s="14" customFormat="1" x14ac:dyDescent="0.3">
      <c r="A145" s="7"/>
      <c r="B145" s="4"/>
      <c r="C145" s="4"/>
      <c r="G145" s="29"/>
      <c r="H145" s="6"/>
      <c r="I145" s="6"/>
      <c r="J145" s="6"/>
      <c r="K145" s="4"/>
      <c r="L145" s="4"/>
    </row>
    <row r="146" spans="1:12" s="14" customFormat="1" x14ac:dyDescent="0.3">
      <c r="A146" s="7"/>
      <c r="B146" s="4"/>
      <c r="C146" s="4"/>
      <c r="G146" s="29"/>
      <c r="H146" s="6"/>
      <c r="I146" s="6"/>
      <c r="J146" s="6"/>
      <c r="K146" s="4"/>
      <c r="L146" s="4"/>
    </row>
    <row r="147" spans="1:12" s="14" customFormat="1" x14ac:dyDescent="0.3">
      <c r="A147" s="7"/>
      <c r="B147" s="4"/>
      <c r="C147" s="4"/>
      <c r="G147" s="29"/>
      <c r="H147" s="6"/>
      <c r="I147" s="6"/>
      <c r="J147" s="6"/>
      <c r="K147" s="4"/>
      <c r="L147" s="4"/>
    </row>
    <row r="148" spans="1:12" s="14" customFormat="1" x14ac:dyDescent="0.3">
      <c r="A148" s="7"/>
      <c r="B148" s="4"/>
      <c r="C148" s="4"/>
      <c r="G148" s="29"/>
      <c r="H148" s="6"/>
      <c r="I148" s="6"/>
      <c r="J148" s="6"/>
      <c r="K148" s="4"/>
      <c r="L148" s="4"/>
    </row>
    <row r="149" spans="1:12" s="14" customFormat="1" x14ac:dyDescent="0.3">
      <c r="A149" s="7"/>
      <c r="B149" s="4"/>
      <c r="C149" s="4"/>
      <c r="G149" s="29"/>
      <c r="H149" s="6"/>
      <c r="I149" s="6"/>
      <c r="J149" s="6"/>
      <c r="K149" s="4"/>
      <c r="L149" s="4"/>
    </row>
    <row r="150" spans="1:12" s="14" customFormat="1" x14ac:dyDescent="0.3">
      <c r="A150" s="7"/>
      <c r="B150" s="4"/>
      <c r="C150" s="4"/>
      <c r="G150" s="29"/>
      <c r="H150" s="6"/>
      <c r="I150" s="6"/>
      <c r="J150" s="6"/>
      <c r="K150" s="4"/>
      <c r="L150" s="4"/>
    </row>
    <row r="151" spans="1:12" s="14" customFormat="1" x14ac:dyDescent="0.3">
      <c r="A151" s="7"/>
      <c r="B151" s="4"/>
      <c r="C151" s="4"/>
      <c r="G151" s="29"/>
      <c r="H151" s="6"/>
      <c r="I151" s="6"/>
      <c r="J151" s="6"/>
      <c r="K151" s="4"/>
      <c r="L151" s="4"/>
    </row>
    <row r="152" spans="1:12" s="14" customFormat="1" x14ac:dyDescent="0.3">
      <c r="A152" s="7"/>
      <c r="B152" s="4"/>
      <c r="C152" s="4"/>
      <c r="G152" s="29"/>
      <c r="H152" s="6"/>
      <c r="I152" s="6"/>
      <c r="J152" s="6"/>
      <c r="K152" s="4"/>
      <c r="L152" s="4"/>
    </row>
    <row r="153" spans="1:12" s="14" customFormat="1" x14ac:dyDescent="0.3">
      <c r="A153" s="7"/>
      <c r="B153" s="4"/>
      <c r="C153" s="4"/>
      <c r="G153" s="29"/>
      <c r="H153" s="6"/>
      <c r="I153" s="6"/>
      <c r="J153" s="6"/>
      <c r="K153" s="4"/>
      <c r="L153" s="4"/>
    </row>
    <row r="154" spans="1:12" s="14" customFormat="1" x14ac:dyDescent="0.3">
      <c r="A154" s="7"/>
      <c r="B154" s="4"/>
      <c r="C154" s="4"/>
      <c r="G154" s="29"/>
      <c r="H154" s="6"/>
      <c r="I154" s="6"/>
      <c r="J154" s="6"/>
      <c r="K154" s="4"/>
      <c r="L154" s="4"/>
    </row>
    <row r="155" spans="1:12" s="14" customFormat="1" x14ac:dyDescent="0.3">
      <c r="A155" s="7"/>
      <c r="B155" s="4"/>
      <c r="C155" s="4"/>
      <c r="G155" s="29"/>
      <c r="H155" s="6"/>
      <c r="I155" s="6"/>
      <c r="J155" s="6"/>
      <c r="K155" s="4"/>
      <c r="L155" s="4"/>
    </row>
    <row r="156" spans="1:12" s="14" customFormat="1" x14ac:dyDescent="0.3">
      <c r="A156" s="7"/>
      <c r="B156" s="4"/>
      <c r="C156" s="4"/>
      <c r="G156" s="29"/>
      <c r="H156" s="6"/>
      <c r="I156" s="6"/>
      <c r="J156" s="6"/>
      <c r="K156" s="4"/>
      <c r="L156" s="4"/>
    </row>
    <row r="157" spans="1:12" s="14" customFormat="1" x14ac:dyDescent="0.3">
      <c r="A157" s="7"/>
      <c r="B157" s="4"/>
      <c r="C157" s="4"/>
      <c r="G157" s="29"/>
      <c r="H157" s="6"/>
      <c r="I157" s="6"/>
      <c r="J157" s="6"/>
      <c r="K157" s="4"/>
      <c r="L157" s="4"/>
    </row>
    <row r="158" spans="1:12" s="14" customFormat="1" x14ac:dyDescent="0.3">
      <c r="A158" s="7"/>
      <c r="B158" s="4"/>
      <c r="C158" s="4"/>
      <c r="G158" s="29"/>
      <c r="H158" s="6"/>
      <c r="I158" s="6"/>
      <c r="J158" s="6"/>
      <c r="K158" s="4"/>
      <c r="L158" s="4"/>
    </row>
    <row r="159" spans="1:12" s="14" customFormat="1" x14ac:dyDescent="0.3">
      <c r="A159" s="7"/>
      <c r="B159" s="4"/>
      <c r="C159" s="4"/>
      <c r="G159" s="29"/>
      <c r="H159" s="6"/>
      <c r="I159" s="6"/>
      <c r="J159" s="6"/>
      <c r="K159" s="4"/>
      <c r="L159" s="4"/>
    </row>
    <row r="160" spans="1:12" s="14" customFormat="1" x14ac:dyDescent="0.3">
      <c r="A160" s="7"/>
      <c r="B160" s="4"/>
      <c r="C160" s="4"/>
      <c r="G160" s="29"/>
      <c r="H160" s="6"/>
      <c r="I160" s="6"/>
      <c r="J160" s="6"/>
      <c r="K160" s="4"/>
      <c r="L160" s="4"/>
    </row>
    <row r="161" spans="1:12" s="14" customFormat="1" x14ac:dyDescent="0.3">
      <c r="A161" s="7"/>
      <c r="B161" s="4"/>
      <c r="C161" s="4"/>
      <c r="G161" s="29"/>
      <c r="H161" s="6"/>
      <c r="I161" s="6"/>
      <c r="J161" s="6"/>
      <c r="K161" s="4"/>
      <c r="L161" s="4"/>
    </row>
    <row r="162" spans="1:12" s="14" customFormat="1" x14ac:dyDescent="0.3">
      <c r="A162" s="7"/>
      <c r="B162" s="4"/>
      <c r="C162" s="4"/>
      <c r="G162" s="29"/>
      <c r="H162" s="6"/>
      <c r="I162" s="6"/>
      <c r="J162" s="6"/>
      <c r="K162" s="4"/>
      <c r="L162" s="4"/>
    </row>
    <row r="163" spans="1:12" s="14" customFormat="1" x14ac:dyDescent="0.3">
      <c r="A163" s="7"/>
      <c r="B163" s="4"/>
      <c r="C163" s="4"/>
      <c r="G163" s="29"/>
      <c r="H163" s="6"/>
      <c r="I163" s="6"/>
      <c r="J163" s="6"/>
      <c r="K163" s="4"/>
      <c r="L163" s="4"/>
    </row>
    <row r="164" spans="1:12" s="14" customFormat="1" x14ac:dyDescent="0.3">
      <c r="A164" s="7"/>
      <c r="B164" s="4"/>
      <c r="C164" s="4"/>
      <c r="G164" s="29"/>
      <c r="H164" s="6"/>
      <c r="I164" s="6"/>
      <c r="J164" s="6"/>
      <c r="K164" s="4"/>
      <c r="L164" s="4"/>
    </row>
    <row r="165" spans="1:12" s="14" customFormat="1" x14ac:dyDescent="0.3">
      <c r="A165" s="7"/>
      <c r="B165" s="4"/>
      <c r="C165" s="4"/>
      <c r="G165" s="29"/>
      <c r="H165" s="6"/>
      <c r="I165" s="6"/>
      <c r="J165" s="6"/>
      <c r="K165" s="4"/>
      <c r="L165" s="4"/>
    </row>
    <row r="166" spans="1:12" s="14" customFormat="1" x14ac:dyDescent="0.3">
      <c r="A166" s="7"/>
      <c r="B166" s="4"/>
      <c r="C166" s="4"/>
      <c r="G166" s="29"/>
      <c r="H166" s="6"/>
      <c r="I166" s="6"/>
      <c r="J166" s="6"/>
      <c r="K166" s="4"/>
      <c r="L166" s="4"/>
    </row>
    <row r="167" spans="1:12" s="14" customFormat="1" x14ac:dyDescent="0.3">
      <c r="A167" s="7"/>
      <c r="B167" s="4"/>
      <c r="C167" s="4"/>
      <c r="G167" s="29"/>
      <c r="H167" s="6"/>
      <c r="I167" s="6"/>
      <c r="J167" s="6"/>
      <c r="K167" s="4"/>
      <c r="L167" s="4"/>
    </row>
    <row r="168" spans="1:12" s="14" customFormat="1" x14ac:dyDescent="0.3">
      <c r="A168" s="7"/>
      <c r="B168" s="4"/>
      <c r="C168" s="4"/>
      <c r="G168" s="29"/>
      <c r="H168" s="6"/>
      <c r="I168" s="6"/>
      <c r="J168" s="6"/>
      <c r="K168" s="4"/>
      <c r="L168" s="4"/>
    </row>
    <row r="169" spans="1:12" s="14" customFormat="1" x14ac:dyDescent="0.3">
      <c r="A169" s="7"/>
      <c r="B169" s="4"/>
      <c r="C169" s="4"/>
      <c r="G169" s="29"/>
      <c r="H169" s="6"/>
      <c r="I169" s="6"/>
      <c r="J169" s="6"/>
      <c r="K169" s="4"/>
      <c r="L169" s="4"/>
    </row>
    <row r="170" spans="1:12" s="14" customFormat="1" x14ac:dyDescent="0.3">
      <c r="A170" s="7"/>
      <c r="B170" s="4"/>
      <c r="C170" s="4"/>
      <c r="G170" s="29"/>
      <c r="H170" s="6"/>
      <c r="I170" s="6"/>
      <c r="J170" s="6"/>
      <c r="K170" s="4"/>
      <c r="L170" s="4"/>
    </row>
    <row r="171" spans="1:12" s="14" customFormat="1" x14ac:dyDescent="0.3">
      <c r="A171" s="7"/>
      <c r="B171" s="4"/>
      <c r="C171" s="4"/>
      <c r="G171" s="29"/>
      <c r="H171" s="6"/>
      <c r="I171" s="6"/>
      <c r="J171" s="6"/>
      <c r="K171" s="4"/>
      <c r="L171" s="4"/>
    </row>
    <row r="172" spans="1:12" s="14" customFormat="1" x14ac:dyDescent="0.3">
      <c r="A172" s="7"/>
      <c r="B172" s="4"/>
      <c r="C172" s="4"/>
      <c r="G172" s="29"/>
      <c r="H172" s="6"/>
      <c r="I172" s="6"/>
      <c r="J172" s="6"/>
      <c r="K172" s="4"/>
      <c r="L172" s="4"/>
    </row>
    <row r="173" spans="1:12" s="14" customFormat="1" x14ac:dyDescent="0.3">
      <c r="A173" s="7"/>
      <c r="B173" s="4"/>
      <c r="C173" s="4"/>
      <c r="G173" s="29"/>
      <c r="H173" s="6"/>
      <c r="I173" s="6"/>
      <c r="J173" s="6"/>
      <c r="K173" s="4"/>
      <c r="L173" s="4"/>
    </row>
    <row r="174" spans="1:12" s="14" customFormat="1" x14ac:dyDescent="0.3">
      <c r="A174" s="7"/>
      <c r="B174" s="4"/>
      <c r="C174" s="4"/>
      <c r="G174" s="29"/>
      <c r="H174" s="6"/>
      <c r="I174" s="6"/>
      <c r="J174" s="6"/>
      <c r="K174" s="4"/>
      <c r="L174" s="4"/>
    </row>
    <row r="175" spans="1:12" s="14" customFormat="1" x14ac:dyDescent="0.3">
      <c r="A175" s="7"/>
      <c r="B175" s="4"/>
      <c r="C175" s="4"/>
      <c r="G175" s="29"/>
      <c r="H175" s="6"/>
      <c r="I175" s="6"/>
      <c r="J175" s="6"/>
      <c r="K175" s="4"/>
      <c r="L175" s="4"/>
    </row>
    <row r="176" spans="1:12" s="14" customFormat="1" x14ac:dyDescent="0.3">
      <c r="A176" s="7"/>
      <c r="B176" s="4"/>
      <c r="C176" s="4"/>
      <c r="G176" s="29"/>
      <c r="H176" s="6"/>
      <c r="I176" s="6"/>
      <c r="J176" s="6"/>
      <c r="K176" s="4"/>
      <c r="L176" s="4"/>
    </row>
    <row r="177" spans="1:12" s="14" customFormat="1" x14ac:dyDescent="0.3">
      <c r="A177" s="7"/>
      <c r="B177" s="4"/>
      <c r="C177" s="4"/>
      <c r="G177" s="29"/>
      <c r="H177" s="6"/>
      <c r="I177" s="6"/>
      <c r="J177" s="6"/>
      <c r="K177" s="4"/>
      <c r="L177" s="4"/>
    </row>
    <row r="178" spans="1:12" s="14" customFormat="1" x14ac:dyDescent="0.3">
      <c r="A178" s="7"/>
      <c r="B178" s="4"/>
      <c r="C178" s="4"/>
      <c r="G178" s="29"/>
      <c r="H178" s="6"/>
      <c r="I178" s="6"/>
      <c r="J178" s="6"/>
      <c r="K178" s="4"/>
      <c r="L178" s="4"/>
    </row>
    <row r="179" spans="1:12" s="14" customFormat="1" x14ac:dyDescent="0.3">
      <c r="A179" s="7"/>
      <c r="B179" s="4"/>
      <c r="C179" s="4"/>
      <c r="G179" s="29"/>
      <c r="H179" s="6"/>
      <c r="I179" s="6"/>
      <c r="J179" s="6"/>
      <c r="K179" s="4"/>
      <c r="L179" s="4"/>
    </row>
    <row r="180" spans="1:12" s="14" customFormat="1" x14ac:dyDescent="0.3">
      <c r="A180" s="7"/>
      <c r="B180" s="4"/>
      <c r="C180" s="4"/>
      <c r="G180" s="29"/>
      <c r="H180" s="6"/>
      <c r="I180" s="6"/>
      <c r="J180" s="6"/>
      <c r="K180" s="4"/>
      <c r="L180" s="4"/>
    </row>
    <row r="181" spans="1:12" s="14" customFormat="1" x14ac:dyDescent="0.3">
      <c r="A181" s="7"/>
      <c r="B181" s="4"/>
      <c r="C181" s="4"/>
      <c r="G181" s="29"/>
      <c r="H181" s="6"/>
      <c r="I181" s="6"/>
      <c r="J181" s="6"/>
      <c r="K181" s="4"/>
      <c r="L181" s="4"/>
    </row>
    <row r="182" spans="1:12" s="14" customFormat="1" x14ac:dyDescent="0.3">
      <c r="A182" s="7"/>
      <c r="B182" s="4"/>
      <c r="C182" s="4"/>
      <c r="G182" s="29"/>
      <c r="H182" s="6"/>
      <c r="I182" s="6"/>
      <c r="J182" s="6"/>
      <c r="K182" s="4"/>
      <c r="L182" s="4"/>
    </row>
    <row r="183" spans="1:12" s="14" customFormat="1" x14ac:dyDescent="0.3">
      <c r="A183" s="7"/>
      <c r="B183" s="4"/>
      <c r="C183" s="4"/>
      <c r="G183" s="29"/>
      <c r="H183" s="6"/>
      <c r="I183" s="6"/>
      <c r="J183" s="6"/>
      <c r="K183" s="4"/>
      <c r="L183" s="4"/>
    </row>
    <row r="184" spans="1:12" s="14" customFormat="1" x14ac:dyDescent="0.3">
      <c r="A184" s="7"/>
      <c r="B184" s="4"/>
      <c r="C184" s="4"/>
      <c r="G184" s="29"/>
      <c r="H184" s="6"/>
      <c r="I184" s="6"/>
      <c r="J184" s="6"/>
      <c r="K184" s="4"/>
      <c r="L184" s="4"/>
    </row>
    <row r="185" spans="1:12" s="14" customFormat="1" x14ac:dyDescent="0.3">
      <c r="A185" s="7"/>
      <c r="B185" s="4"/>
      <c r="C185" s="4"/>
      <c r="G185" s="29"/>
      <c r="H185" s="6"/>
      <c r="I185" s="6"/>
      <c r="J185" s="6"/>
      <c r="K185" s="4"/>
      <c r="L185" s="4"/>
    </row>
    <row r="186" spans="1:12" s="14" customFormat="1" x14ac:dyDescent="0.3">
      <c r="A186" s="7"/>
      <c r="B186" s="4"/>
      <c r="C186" s="4"/>
      <c r="G186" s="29"/>
      <c r="H186" s="6"/>
      <c r="I186" s="6"/>
      <c r="J186" s="6"/>
      <c r="K186" s="4"/>
      <c r="L186" s="4"/>
    </row>
    <row r="187" spans="1:12" s="14" customFormat="1" x14ac:dyDescent="0.3">
      <c r="A187" s="7"/>
      <c r="B187" s="4"/>
      <c r="C187" s="4"/>
      <c r="G187" s="29"/>
      <c r="H187" s="6"/>
      <c r="I187" s="6"/>
      <c r="J187" s="6"/>
      <c r="K187" s="4"/>
      <c r="L187" s="4"/>
    </row>
    <row r="188" spans="1:12" s="14" customFormat="1" x14ac:dyDescent="0.3">
      <c r="A188" s="7"/>
      <c r="B188" s="4"/>
      <c r="C188" s="4"/>
      <c r="G188" s="29"/>
      <c r="H188" s="6"/>
      <c r="I188" s="6"/>
      <c r="J188" s="6"/>
      <c r="K188" s="4"/>
      <c r="L188" s="4"/>
    </row>
    <row r="189" spans="1:12" s="14" customFormat="1" x14ac:dyDescent="0.3">
      <c r="A189" s="7"/>
      <c r="B189" s="4"/>
      <c r="C189" s="4"/>
      <c r="G189" s="29"/>
      <c r="H189" s="6"/>
      <c r="I189" s="6"/>
      <c r="J189" s="6"/>
      <c r="K189" s="4"/>
      <c r="L189" s="4"/>
    </row>
    <row r="190" spans="1:12" s="14" customFormat="1" x14ac:dyDescent="0.3">
      <c r="A190" s="7"/>
      <c r="B190" s="4"/>
      <c r="C190" s="4"/>
      <c r="G190" s="29"/>
      <c r="H190" s="6"/>
      <c r="I190" s="6"/>
      <c r="J190" s="6"/>
      <c r="K190" s="4"/>
      <c r="L190" s="4"/>
    </row>
    <row r="191" spans="1:12" s="14" customFormat="1" x14ac:dyDescent="0.3">
      <c r="A191" s="7"/>
      <c r="B191" s="4"/>
      <c r="C191" s="4"/>
      <c r="G191" s="29"/>
      <c r="H191" s="6"/>
      <c r="I191" s="6"/>
      <c r="J191" s="6"/>
      <c r="K191" s="4"/>
      <c r="L191" s="4"/>
    </row>
    <row r="192" spans="1:12" s="14" customFormat="1" x14ac:dyDescent="0.3">
      <c r="A192" s="7"/>
      <c r="B192" s="4"/>
      <c r="C192" s="4"/>
      <c r="G192" s="29"/>
      <c r="H192" s="6"/>
      <c r="I192" s="6"/>
      <c r="J192" s="6"/>
      <c r="K192" s="4"/>
      <c r="L192" s="4"/>
    </row>
    <row r="193" spans="1:12" s="14" customFormat="1" x14ac:dyDescent="0.3">
      <c r="A193" s="8"/>
      <c r="B193" s="4"/>
      <c r="C193" s="4"/>
      <c r="G193" s="29"/>
      <c r="H193" s="6"/>
      <c r="I193" s="6"/>
      <c r="J193" s="6"/>
      <c r="K193" s="4"/>
      <c r="L193" s="4"/>
    </row>
  </sheetData>
  <autoFilter ref="A1:L2" xr:uid="{D035CDEB-C171-4672-9C86-A9F0705416D6}">
    <filterColumn colId="2" showButton="0"/>
    <filterColumn colId="3" showButton="0"/>
    <filterColumn colId="4" showButton="0"/>
    <filterColumn colId="5" showButton="0"/>
    <filterColumn colId="7" showButton="0"/>
    <filterColumn colId="8" showButton="0"/>
  </autoFilter>
  <mergeCells count="8">
    <mergeCell ref="A30:A33"/>
    <mergeCell ref="L1:L2"/>
    <mergeCell ref="A1:A2"/>
    <mergeCell ref="B1:B2"/>
    <mergeCell ref="C1:G1"/>
    <mergeCell ref="H1:J1"/>
    <mergeCell ref="K1:K2"/>
    <mergeCell ref="B30:B33"/>
  </mergeCells>
  <phoneticPr fontId="6" type="noConversion"/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 Grindeanu</dc:creator>
  <cp:lastModifiedBy>Camelia Grindeanu</cp:lastModifiedBy>
  <cp:lastPrinted>2022-04-05T07:52:16Z</cp:lastPrinted>
  <dcterms:created xsi:type="dcterms:W3CDTF">2020-01-10T10:04:05Z</dcterms:created>
  <dcterms:modified xsi:type="dcterms:W3CDTF">2023-03-09T12:22:59Z</dcterms:modified>
</cp:coreProperties>
</file>